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liotti.PARCOMAREMMA\Desktop\TRASPARENZA\BILANCI PREVENTIVI 2013_2019\"/>
    </mc:Choice>
  </mc:AlternateContent>
  <xr:revisionPtr revIDLastSave="0" documentId="13_ncr:1_{7211B420-6CE2-4EA3-B472-4D0D01B5FBB9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2018-2017 " sheetId="1" r:id="rId1"/>
  </sheets>
  <definedNames>
    <definedName name="_xlnm.Print_Area" localSheetId="0">'2018-2017 '!$A$1:$E$304</definedName>
  </definedNames>
  <calcPr calcId="181029"/>
  <fileRecoveryPr autoRecover="0"/>
</workbook>
</file>

<file path=xl/calcChain.xml><?xml version="1.0" encoding="utf-8"?>
<calcChain xmlns="http://schemas.openxmlformats.org/spreadsheetml/2006/main">
  <c r="D159" i="1" l="1"/>
  <c r="D118" i="1"/>
  <c r="D37" i="1"/>
  <c r="D39" i="1" l="1"/>
  <c r="E159" i="1"/>
  <c r="E145" i="1"/>
  <c r="E187" i="1"/>
  <c r="D228" i="1" l="1"/>
  <c r="D50" i="1" l="1"/>
  <c r="D36" i="1"/>
  <c r="D137" i="1" l="1"/>
  <c r="D4" i="1"/>
  <c r="E137" i="1" l="1"/>
  <c r="E136" i="1" s="1"/>
  <c r="D145" i="1"/>
  <c r="E295" i="1"/>
  <c r="E290" i="1"/>
  <c r="E279" i="1"/>
  <c r="E278" i="1" s="1"/>
  <c r="E276" i="1"/>
  <c r="E275" i="1" s="1"/>
  <c r="E269" i="1"/>
  <c r="E268" i="1" s="1"/>
  <c r="E266" i="1"/>
  <c r="E264" i="1"/>
  <c r="E262" i="1"/>
  <c r="E258" i="1"/>
  <c r="E256" i="1"/>
  <c r="E252" i="1"/>
  <c r="E250" i="1"/>
  <c r="E248" i="1"/>
  <c r="E228" i="1"/>
  <c r="E227" i="1" s="1"/>
  <c r="E224" i="1"/>
  <c r="E223" i="1" s="1"/>
  <c r="E221" i="1"/>
  <c r="E219" i="1"/>
  <c r="E216" i="1"/>
  <c r="E214" i="1"/>
  <c r="E210" i="1"/>
  <c r="E207" i="1"/>
  <c r="E204" i="1"/>
  <c r="E201" i="1"/>
  <c r="E198" i="1"/>
  <c r="E196" i="1"/>
  <c r="E183" i="1"/>
  <c r="E176" i="1"/>
  <c r="E172" i="1"/>
  <c r="E170" i="1"/>
  <c r="E168" i="1"/>
  <c r="E126" i="1"/>
  <c r="E87" i="1"/>
  <c r="E81" i="1"/>
  <c r="E73" i="1"/>
  <c r="E57" i="1"/>
  <c r="E55" i="1"/>
  <c r="E50" i="1"/>
  <c r="E38" i="1"/>
  <c r="E35" i="1"/>
  <c r="E32" i="1"/>
  <c r="E30" i="1"/>
  <c r="E29" i="1" s="1"/>
  <c r="E26" i="1"/>
  <c r="E25" i="1" s="1"/>
  <c r="E22" i="1"/>
  <c r="E19" i="1"/>
  <c r="E16" i="1"/>
  <c r="E10" i="1"/>
  <c r="E4" i="1"/>
  <c r="E72" i="1" l="1"/>
  <c r="E175" i="1"/>
  <c r="E200" i="1"/>
  <c r="E247" i="1"/>
  <c r="E284" i="1"/>
  <c r="E289" i="1"/>
  <c r="E272" i="1"/>
  <c r="E144" i="1"/>
  <c r="E255" i="1"/>
  <c r="E261" i="1"/>
  <c r="E3" i="1"/>
  <c r="E15" i="1"/>
  <c r="E34" i="1"/>
  <c r="E95" i="1"/>
  <c r="E86" i="1" s="1"/>
  <c r="E213" i="1"/>
  <c r="E242" i="1" l="1"/>
  <c r="E68" i="1"/>
  <c r="E244" i="1" l="1"/>
  <c r="E286" i="1" l="1"/>
  <c r="E303" i="1" s="1"/>
  <c r="D126" i="1"/>
  <c r="D10" i="1" l="1"/>
  <c r="D81" i="1"/>
  <c r="D73" i="1"/>
  <c r="D168" i="1"/>
  <c r="D170" i="1"/>
  <c r="D172" i="1"/>
  <c r="D87" i="1"/>
  <c r="D38" i="1"/>
  <c r="D35" i="1"/>
  <c r="D55" i="1"/>
  <c r="D57" i="1"/>
  <c r="D16" i="1"/>
  <c r="D19" i="1"/>
  <c r="D22" i="1"/>
  <c r="D26" i="1"/>
  <c r="D25" i="1" s="1"/>
  <c r="D30" i="1"/>
  <c r="D29" i="1" s="1"/>
  <c r="D95" i="1"/>
  <c r="D227" i="1"/>
  <c r="D136" i="1"/>
  <c r="D176" i="1"/>
  <c r="D183" i="1"/>
  <c r="D196" i="1"/>
  <c r="D198" i="1"/>
  <c r="D201" i="1"/>
  <c r="D204" i="1"/>
  <c r="D207" i="1"/>
  <c r="D210" i="1"/>
  <c r="D214" i="1"/>
  <c r="D216" i="1"/>
  <c r="D219" i="1"/>
  <c r="D221" i="1"/>
  <c r="D224" i="1"/>
  <c r="D223" i="1" s="1"/>
  <c r="D276" i="1"/>
  <c r="D275" i="1" s="1"/>
  <c r="D279" i="1"/>
  <c r="D278" i="1" s="1"/>
  <c r="D252" i="1"/>
  <c r="D256" i="1"/>
  <c r="D258" i="1"/>
  <c r="D269" i="1"/>
  <c r="D268" i="1" s="1"/>
  <c r="D290" i="1"/>
  <c r="D295" i="1"/>
  <c r="D266" i="1"/>
  <c r="D264" i="1"/>
  <c r="D262" i="1"/>
  <c r="D250" i="1"/>
  <c r="D248" i="1"/>
  <c r="D32" i="1"/>
  <c r="D72" i="1" l="1"/>
  <c r="D255" i="1"/>
  <c r="D15" i="1"/>
  <c r="D34" i="1"/>
  <c r="D247" i="1"/>
  <c r="D261" i="1"/>
  <c r="D200" i="1"/>
  <c r="D213" i="1"/>
  <c r="D284" i="1"/>
  <c r="D272" i="1"/>
  <c r="D289" i="1"/>
  <c r="D175" i="1"/>
  <c r="D144" i="1"/>
  <c r="D86" i="1"/>
  <c r="D3" i="1"/>
  <c r="D242" i="1" l="1"/>
  <c r="D68" i="1"/>
  <c r="D70" i="1" s="1"/>
  <c r="D244" i="1" l="1"/>
  <c r="D286" i="1" l="1"/>
  <c r="D303" i="1" s="1"/>
</calcChain>
</file>

<file path=xl/sharedStrings.xml><?xml version="1.0" encoding="utf-8"?>
<sst xmlns="http://schemas.openxmlformats.org/spreadsheetml/2006/main" count="507" uniqueCount="503">
  <si>
    <t>A) VALORE DELLA PRODUZIONE</t>
  </si>
  <si>
    <t>A.1) Ricavi delle vendite e delle prestazioni</t>
  </si>
  <si>
    <t>A.1.a) Ricavi per prestazioni dell'attività istituzionale</t>
  </si>
  <si>
    <t>A.3) Variazione dei lavori in corso su ordinazione</t>
  </si>
  <si>
    <t>A.4.a) Costi capitalizzati per costi sostenuti in economia da attività istituzionale</t>
  </si>
  <si>
    <t>A.4.b) Costi capitalizzati per costi sostenuti in economia da attività commerciale</t>
  </si>
  <si>
    <t>A.5) Altri ricavi e proventi con separata indicazione dei contributi in conto esercizio</t>
  </si>
  <si>
    <t>A.5.a) Contributi in conto esercizio da Regione</t>
  </si>
  <si>
    <t>A.5.b) Contributi in conto esercizio da altri Enti pubblici</t>
  </si>
  <si>
    <t>A.5.c) Contributi in conto esercizio da altri soggetti</t>
  </si>
  <si>
    <t>A.5.d) Costi sterilizzati da utilizzo contributi per investimenti</t>
  </si>
  <si>
    <t>A.5.e) Altri ricavi e proventi,concorsi recuperi e rimborsi</t>
  </si>
  <si>
    <t>A.1.a.0001</t>
  </si>
  <si>
    <t>Ricavi per sanzioni amministrative</t>
  </si>
  <si>
    <t>A.1.a.0002</t>
  </si>
  <si>
    <t>A.1.a.0010</t>
  </si>
  <si>
    <t>A.1.a.0011</t>
  </si>
  <si>
    <t>A.1.b) Ricavi per prestazioni dell'attività commerciale</t>
  </si>
  <si>
    <t>A.1.b.0001</t>
  </si>
  <si>
    <t>Ricavi per ingressi e visite parco</t>
  </si>
  <si>
    <t>A.1.b.0002</t>
  </si>
  <si>
    <t>Ricavi per noleggi e concessioni beni parco</t>
  </si>
  <si>
    <t>A.1.b.0007</t>
  </si>
  <si>
    <t>A.1.b.0008</t>
  </si>
  <si>
    <t xml:space="preserve">A.2) Variazione delle rimanenze </t>
  </si>
  <si>
    <t>A.2.a) Variazione delle rimanenze di prodotti in corso di lavorazione</t>
  </si>
  <si>
    <t>A.2.a.0001</t>
  </si>
  <si>
    <t>Rimanenze iniziali di prodotti in corso di lavorazione (segno meno o dare)</t>
  </si>
  <si>
    <t>A.2.a.0002</t>
  </si>
  <si>
    <t>Rimanenze finali di prodotti in corso di lavorazione (segno più o avere)</t>
  </si>
  <si>
    <t>A.2.b.0001</t>
  </si>
  <si>
    <t>A.2.b.0002</t>
  </si>
  <si>
    <t>A.2.c.0001</t>
  </si>
  <si>
    <t>A.2.c.0002</t>
  </si>
  <si>
    <t>Rimanenze iniziali di prodotti semilavorati (segno meno o dare)</t>
  </si>
  <si>
    <t>Rimanenze finali di prodotti semilavorati (segno più o avere)</t>
  </si>
  <si>
    <t>Rimanenze iniziali di prodotti finiti (segno meno o dare)</t>
  </si>
  <si>
    <t>Rimanenze finali di prodotti finiti (segno più o avere)</t>
  </si>
  <si>
    <t>A.2.b) Variazione delle rimanenze di prodotti semilavorati</t>
  </si>
  <si>
    <t>A.2.c) Variazione delle rimanenze di prodotti finiti</t>
  </si>
  <si>
    <t>A.3.a) Variazione dei lavori in corso su ordinazione</t>
  </si>
  <si>
    <t>A.3.a.0001</t>
  </si>
  <si>
    <t>A.3.a.0002</t>
  </si>
  <si>
    <t>A.4.a.0001</t>
  </si>
  <si>
    <t>A.4) Incrementi di immobilizzazioni per lavori interni (costi capitalizzati)</t>
  </si>
  <si>
    <t>Costi capitalizzati per costi sostenuti in economia da attività istituzionale</t>
  </si>
  <si>
    <t>A.4.b.0001</t>
  </si>
  <si>
    <t>Costi capitalizzati per costi sostenuti in economia da attività commerciale</t>
  </si>
  <si>
    <t>Rimanenze finali dei lavori in corso su ordinazione (segno più o avere)</t>
  </si>
  <si>
    <t>Rimanenze iniziali dei lavori in corso su ordinazione (segno meno o dare)</t>
  </si>
  <si>
    <t>A.5.a.0001</t>
  </si>
  <si>
    <t>A.5.b.0003</t>
  </si>
  <si>
    <t>A.5.b.0004</t>
  </si>
  <si>
    <t>A.5.b.0005</t>
  </si>
  <si>
    <t>A.5.b.0006</t>
  </si>
  <si>
    <t>A.5.b.0007</t>
  </si>
  <si>
    <t>A.5.b.0008</t>
  </si>
  <si>
    <t>Contributi in c/esercizio da Ministero Ambiente finalizzato</t>
  </si>
  <si>
    <t>A.5.b.0009</t>
  </si>
  <si>
    <t>Contributi in c/esercizio da CE per progetti</t>
  </si>
  <si>
    <t>Contributi in c/esercizio da Comune Grosseto  finalizzato</t>
  </si>
  <si>
    <t>Contributi in c/esercizio da Comune Orbetello  finalizzato</t>
  </si>
  <si>
    <t>Contributi in c/esercizio da Comune Magliano in Toscana  finalizzato</t>
  </si>
  <si>
    <t>A.5.c.0001</t>
  </si>
  <si>
    <t>A.5.c.0002</t>
  </si>
  <si>
    <t>Contributi in c/esercizio da Istituto tesoriere</t>
  </si>
  <si>
    <t>A.5.c.0003</t>
  </si>
  <si>
    <t>Contributi in c/esercizio da istituzioni private di settore</t>
  </si>
  <si>
    <t>A.5.c.0004</t>
  </si>
  <si>
    <t>Contributi in c/esercizio da altri privati</t>
  </si>
  <si>
    <t>A.5.b.0010</t>
  </si>
  <si>
    <t>A.5.b.0011</t>
  </si>
  <si>
    <t>A.5.b.0012</t>
  </si>
  <si>
    <t>A.5.b.0013</t>
  </si>
  <si>
    <t>A.5.d.0001</t>
  </si>
  <si>
    <t>A.5.e.0001</t>
  </si>
  <si>
    <t>Ricavi per tasse concorsi</t>
  </si>
  <si>
    <t>A.5.e.0002</t>
  </si>
  <si>
    <t>Ricavi per diritti segreteria accesso atti</t>
  </si>
  <si>
    <t>A.5.e.0003</t>
  </si>
  <si>
    <t>Ricavi per rimborso oneri personale presso terzi</t>
  </si>
  <si>
    <t>A.5.e.0004</t>
  </si>
  <si>
    <t>Ricavi per rimborsi da dipendenti</t>
  </si>
  <si>
    <t>A.5.e.0005</t>
  </si>
  <si>
    <t>Ricavi per rimborsi utenze</t>
  </si>
  <si>
    <t>A.5.e.0006</t>
  </si>
  <si>
    <t>A.5.e.0007</t>
  </si>
  <si>
    <t>Ricavi per rimborsi Inail</t>
  </si>
  <si>
    <t>A.5.e.0008</t>
  </si>
  <si>
    <t>Ricavi per rimborsi ed indennizzi assicurativi</t>
  </si>
  <si>
    <t>A.5.e.0009</t>
  </si>
  <si>
    <t>Plusvalenze alienzazione ricorrente immobilizzazioni strumentali</t>
  </si>
  <si>
    <t>B) COSTI DELLA PRODUZIONE</t>
  </si>
  <si>
    <t>B.6) Acquisti di beni</t>
  </si>
  <si>
    <t>B.6.a) Acquisti di beni istituzionali</t>
  </si>
  <si>
    <t>B.6.a.0001</t>
  </si>
  <si>
    <t>Acquisto sementi e prodotti agricoli</t>
  </si>
  <si>
    <t>B.6.a.0002</t>
  </si>
  <si>
    <t>Acquisto divise e vestiario personale</t>
  </si>
  <si>
    <t>B.6.a.0003</t>
  </si>
  <si>
    <t>Acquisto materiale per riparazioni / manutenzioni</t>
  </si>
  <si>
    <t>B.6.a.0004</t>
  </si>
  <si>
    <t>Acquisto carburanti e lubrificanti automezzi</t>
  </si>
  <si>
    <t>B.6.a.0005</t>
  </si>
  <si>
    <t>Acquisti pubblicazioni utilizzo diretto corrente</t>
  </si>
  <si>
    <t>B.6.b) Acquisti di beni commerciali</t>
  </si>
  <si>
    <t>B.6.b.0003</t>
  </si>
  <si>
    <t>Acquisto munizioni per abbattimenti</t>
  </si>
  <si>
    <t>Acquisto materiale di consumo</t>
  </si>
  <si>
    <t>B.7) Acquisti di servizi</t>
  </si>
  <si>
    <t>B.7.a.0001</t>
  </si>
  <si>
    <t>Manutenzioni e riparazioni assetto parchi e territorio</t>
  </si>
  <si>
    <t>B.7.a.0002</t>
  </si>
  <si>
    <t>Manutenzioni e riparazioni fabbricati</t>
  </si>
  <si>
    <t>B.7.a.0003</t>
  </si>
  <si>
    <t>Manutenzioni e riparazioni automezzi</t>
  </si>
  <si>
    <t>B.7.a.0004</t>
  </si>
  <si>
    <t>Manutenzioni e riparazioni altri beni mobili</t>
  </si>
  <si>
    <t>B.7.a.0005</t>
  </si>
  <si>
    <t>Manutenzioni e riparazioni su beni attività commerciale</t>
  </si>
  <si>
    <t>B.7.a.0006</t>
  </si>
  <si>
    <t>B.7.a.0008</t>
  </si>
  <si>
    <t>B.7.b) Altri acquisti di servizi</t>
  </si>
  <si>
    <t>B.7.b.0001</t>
  </si>
  <si>
    <t>B.7.b.0003</t>
  </si>
  <si>
    <t>B.7.b.0004</t>
  </si>
  <si>
    <t>B.7.b.0005</t>
  </si>
  <si>
    <t>B.7.b.0006</t>
  </si>
  <si>
    <t>B.7.b.0007</t>
  </si>
  <si>
    <t>B.7.b.0008</t>
  </si>
  <si>
    <t>B.7.b.0009</t>
  </si>
  <si>
    <t>Utenze acqua commerciale</t>
  </si>
  <si>
    <t>B.7.b.0010</t>
  </si>
  <si>
    <t>Utenze energia elettrica commerciale</t>
  </si>
  <si>
    <t>B.7.b.0011</t>
  </si>
  <si>
    <t>Utenze gas e riscaldamento commerciale</t>
  </si>
  <si>
    <t>B.7.b.0012</t>
  </si>
  <si>
    <t>Utenze telefoniche fisse commerciale</t>
  </si>
  <si>
    <t>B.7.b.0013</t>
  </si>
  <si>
    <t>Servizi trasporto commerciale</t>
  </si>
  <si>
    <t>B.7.b.0014</t>
  </si>
  <si>
    <t>Servizi guida turistica commerciale</t>
  </si>
  <si>
    <t>B.7.b.0015</t>
  </si>
  <si>
    <t>B.7.b.0016</t>
  </si>
  <si>
    <t>Servizi eviscerazione fauna commerciale</t>
  </si>
  <si>
    <t>Servizi smaltimento carcasse</t>
  </si>
  <si>
    <t>B.7.b.0018</t>
  </si>
  <si>
    <t>B.7.b.0019</t>
  </si>
  <si>
    <t>B.7.b.0020</t>
  </si>
  <si>
    <t>B.7.b.0021</t>
  </si>
  <si>
    <t>B.7.b.0022</t>
  </si>
  <si>
    <t>B.7.b.0023</t>
  </si>
  <si>
    <t>Altri servizi appaltati commerciali</t>
  </si>
  <si>
    <t>B.7.b.0025</t>
  </si>
  <si>
    <t>Servizi visite fiscali dipendenti</t>
  </si>
  <si>
    <t>B.7.b.0026</t>
  </si>
  <si>
    <t>B.7.b.0027</t>
  </si>
  <si>
    <t>B.7.b.0028</t>
  </si>
  <si>
    <t>B.7.b.0030</t>
  </si>
  <si>
    <t>B.7.b.0031</t>
  </si>
  <si>
    <t>B.7.b.0032</t>
  </si>
  <si>
    <t>B.7.b.0033</t>
  </si>
  <si>
    <t>Competenze comitato scientifico</t>
  </si>
  <si>
    <t>B.7.b.0035</t>
  </si>
  <si>
    <t xml:space="preserve">Altri servizi </t>
  </si>
  <si>
    <t>B.7.b.0036</t>
  </si>
  <si>
    <t>Servizi pulizia commerciale</t>
  </si>
  <si>
    <t>B.8) Godimento di beni di terzi</t>
  </si>
  <si>
    <t>B.8.a) Godimento di beni di terzi</t>
  </si>
  <si>
    <t>B.8.a.0001</t>
  </si>
  <si>
    <t>B.8.a.0002</t>
  </si>
  <si>
    <t>B.8.a.0003</t>
  </si>
  <si>
    <t>B.8.a.0004</t>
  </si>
  <si>
    <t>B.8.a.0005</t>
  </si>
  <si>
    <t>B.8.a.0007</t>
  </si>
  <si>
    <t>B.9) Personale</t>
  </si>
  <si>
    <t>B.9.a) Salari e stipendi</t>
  </si>
  <si>
    <t>B.9.a.0001</t>
  </si>
  <si>
    <t>B.9.a.0002</t>
  </si>
  <si>
    <t>B.9.a.0003</t>
  </si>
  <si>
    <t>Stipendi personale tecnico e amministrativo commerciale</t>
  </si>
  <si>
    <t>B.9.a.0004</t>
  </si>
  <si>
    <t>B.9.a.0005</t>
  </si>
  <si>
    <t>B.9.a.0006</t>
  </si>
  <si>
    <t>B.9.a.0007</t>
  </si>
  <si>
    <t>B.9.a.0008</t>
  </si>
  <si>
    <t>B.9.a.0009</t>
  </si>
  <si>
    <t>B.9.a.0010</t>
  </si>
  <si>
    <t>B.9.b) Oneri sociali</t>
  </si>
  <si>
    <t>B.9.b.0001</t>
  </si>
  <si>
    <t>B.9.b.0002</t>
  </si>
  <si>
    <t>B.9.b.0003</t>
  </si>
  <si>
    <t>Oneri stipendi personale tecnico amministrativo commerciale</t>
  </si>
  <si>
    <t>B.9.b.0005</t>
  </si>
  <si>
    <t>B.9.b.0006</t>
  </si>
  <si>
    <t>B.9.b.0007</t>
  </si>
  <si>
    <t>Oneri assicurativi Inail commerciale</t>
  </si>
  <si>
    <t>B.9.c) Trattamento di fine rapporto (TFR)</t>
  </si>
  <si>
    <t>B.9.c.0001</t>
  </si>
  <si>
    <t>B.9.d) Trattamento di quiescenza e simile</t>
  </si>
  <si>
    <t>B.9.d.0001</t>
  </si>
  <si>
    <t>B.9.e) Altri costi del personale</t>
  </si>
  <si>
    <t>B.9.e.0001</t>
  </si>
  <si>
    <t>Tirocini, borse e assegni di studio</t>
  </si>
  <si>
    <t>B.9.e.0002</t>
  </si>
  <si>
    <t>Costi missioni e trasferte personale</t>
  </si>
  <si>
    <t>B.10) Ammortamenti e svalutazioni</t>
  </si>
  <si>
    <t>B.10.a) Ammortamento immobilizzazioni immateriali</t>
  </si>
  <si>
    <t>B.10.a.0001</t>
  </si>
  <si>
    <t>B.10.a.0002</t>
  </si>
  <si>
    <t>B.10.a.0003</t>
  </si>
  <si>
    <t>B.10.a.0004</t>
  </si>
  <si>
    <t>B.10.a.0005</t>
  </si>
  <si>
    <t>B.10.a.0006</t>
  </si>
  <si>
    <t>Ammortamento immobilizzazioni immateriali commerciali</t>
  </si>
  <si>
    <t>B.10.b) Ammortamento immobilizzazioni materiali</t>
  </si>
  <si>
    <t>B.10.b.0001</t>
  </si>
  <si>
    <t>B.10.b.0002</t>
  </si>
  <si>
    <t>B.10.b.0003</t>
  </si>
  <si>
    <t>B.10.b.0004</t>
  </si>
  <si>
    <t>B.10.b.0005</t>
  </si>
  <si>
    <t>B.10.b.0006</t>
  </si>
  <si>
    <t>B.10.c) Altre svalutazioni delle immobilizzazioni</t>
  </si>
  <si>
    <t>B.10.c.0001</t>
  </si>
  <si>
    <t xml:space="preserve">Svalutazioni delle immobilizzazioni </t>
  </si>
  <si>
    <t>Svalutazione dei crediti compresi nell'attivo circolante e delle disponibilità liquide</t>
  </si>
  <si>
    <t>B.10.d) Svalutazione dei crediti compresi nell'attivo circolante e delle disponibilità liquide</t>
  </si>
  <si>
    <t>B.10.d.0001</t>
  </si>
  <si>
    <t>B.11) Variazioni delle rimanenze delle materie prime ,sussidiarie, di consumo e merci</t>
  </si>
  <si>
    <t>B.11.a) Variazione delle rimanenze di materie prime</t>
  </si>
  <si>
    <t>B.11.a.0001</t>
  </si>
  <si>
    <t>Rimanenze iniziali di materie prime</t>
  </si>
  <si>
    <t>B.11.a.0002</t>
  </si>
  <si>
    <t>Rimanenze finali di materie prime</t>
  </si>
  <si>
    <t>B.11.b.0001</t>
  </si>
  <si>
    <t>Rimanenze iniziali di materie sussidiarie</t>
  </si>
  <si>
    <t>B.11.b.0002</t>
  </si>
  <si>
    <t>Rimanenze finali di materie sussidiarie</t>
  </si>
  <si>
    <t>B.11.c.0001</t>
  </si>
  <si>
    <t>Rimanenze iniziali di materie di consumo</t>
  </si>
  <si>
    <t>B.11.c.0002</t>
  </si>
  <si>
    <t>Rimanenze finali di materie di consumo</t>
  </si>
  <si>
    <t>B.11.d.0001</t>
  </si>
  <si>
    <t>Rimanenze iniziali di merci</t>
  </si>
  <si>
    <t>B.11.d.0002</t>
  </si>
  <si>
    <t>Rimanenze finali di merci</t>
  </si>
  <si>
    <t>B.11.b) Variazione delle rimanenze di materie sussidiarie</t>
  </si>
  <si>
    <t>B.11.c) Variazione delle rimanenze di materie di consumo</t>
  </si>
  <si>
    <t>B.11.d) Variazione delle rimanenze di merci</t>
  </si>
  <si>
    <t>B.12) Accantonamenti per rischi e oneri</t>
  </si>
  <si>
    <t xml:space="preserve">Accantonamenti per imposte </t>
  </si>
  <si>
    <t>B.12.a.0001</t>
  </si>
  <si>
    <t>B.12.b.0001</t>
  </si>
  <si>
    <t>Accantonamenti per contenziosi legali fornitori</t>
  </si>
  <si>
    <t>Accantonamenti per contenziosi legali clienti</t>
  </si>
  <si>
    <t>B.12.c.0001</t>
  </si>
  <si>
    <t>Accantonamenti per rischi su crediti clienti</t>
  </si>
  <si>
    <t>Accantonamenti per rinnovi contrattuali</t>
  </si>
  <si>
    <t>B.12.d.0001</t>
  </si>
  <si>
    <t xml:space="preserve">B.12.a) Accantonamenti per imposte </t>
  </si>
  <si>
    <t>B.12.b) Accantonamenti per contenziosi</t>
  </si>
  <si>
    <t>B.12.c) Accantonamenti per rischi su crediti</t>
  </si>
  <si>
    <t>B.12.d) Accantonamenti per rinnovi contrattuali</t>
  </si>
  <si>
    <t>B.13) Altri accantonamenti</t>
  </si>
  <si>
    <t>Altri accantonamenti</t>
  </si>
  <si>
    <t>B.13.a.0001</t>
  </si>
  <si>
    <t>Accantonamento per ferie ed ore personale</t>
  </si>
  <si>
    <t>B.13.a.0002</t>
  </si>
  <si>
    <t>B.13.a) Altri accantonamenti</t>
  </si>
  <si>
    <t>B.14) Oneri diversi di gestione</t>
  </si>
  <si>
    <t>Oneri diversi di gestione</t>
  </si>
  <si>
    <t>B.14.a.0001</t>
  </si>
  <si>
    <t>Costi per risarcimenti danni fauna e avifauna</t>
  </si>
  <si>
    <t>B.14.a.0002</t>
  </si>
  <si>
    <t>B.14.a.0003</t>
  </si>
  <si>
    <t>B.14.a.0007</t>
  </si>
  <si>
    <t>B.14.a.0008</t>
  </si>
  <si>
    <t>Tarsu - Trise e altri tributi locali</t>
  </si>
  <si>
    <t>B.14.a.0009</t>
  </si>
  <si>
    <t>B.14.a.0010</t>
  </si>
  <si>
    <t>IMU</t>
  </si>
  <si>
    <t>B.14.a.0011</t>
  </si>
  <si>
    <t>B.14.a.0012</t>
  </si>
  <si>
    <t>Oneri consorzi bonifica</t>
  </si>
  <si>
    <t>B.14.a.0014</t>
  </si>
  <si>
    <t>Imposte registro contratti</t>
  </si>
  <si>
    <t>B.14.a.0015</t>
  </si>
  <si>
    <t>Imposte ed oneri demaniali</t>
  </si>
  <si>
    <t>B.14.a.0016</t>
  </si>
  <si>
    <t>Quote associative annuali</t>
  </si>
  <si>
    <t>B.14.a.0017</t>
  </si>
  <si>
    <t>B.14.a) Oneri diversi di gestione</t>
  </si>
  <si>
    <t>C) PROVENTI ED ONERI FINANZIARI</t>
  </si>
  <si>
    <t>C.1) Interessi attivi</t>
  </si>
  <si>
    <t>C.1.a.0001</t>
  </si>
  <si>
    <t>C.1.b.0001</t>
  </si>
  <si>
    <t>Interessi attivi su c/c poste italiane</t>
  </si>
  <si>
    <t>Altri interessi attivi</t>
  </si>
  <si>
    <t>C.1.c.0001</t>
  </si>
  <si>
    <t>Interessi attivi clienti</t>
  </si>
  <si>
    <t>C.1.c.0002</t>
  </si>
  <si>
    <t>C.1.a) Interessi attivi su c/c bancario</t>
  </si>
  <si>
    <t>C.1.b) Interessi attivi su c/c postale</t>
  </si>
  <si>
    <t>C.1.c) Altri interessi attivi</t>
  </si>
  <si>
    <t>Interessi attivi su c/c bancario Banca Tesoriere</t>
  </si>
  <si>
    <t>C.2) Altri proventi finanziari</t>
  </si>
  <si>
    <t>C.2.a.0001</t>
  </si>
  <si>
    <t>C.2.b.0001</t>
  </si>
  <si>
    <t>Utili su cambi</t>
  </si>
  <si>
    <t>C.2.b.0002</t>
  </si>
  <si>
    <t>Utili da titoli o altre immobilizzazioni finanziarie</t>
  </si>
  <si>
    <t>C.2.a) Proventi finanziari su partecipazioni</t>
  </si>
  <si>
    <t>C.2.b) Altri proventi finanziari su titoli e crediti</t>
  </si>
  <si>
    <t>C.3) Interessi passivi</t>
  </si>
  <si>
    <t>C.3.a.0001</t>
  </si>
  <si>
    <t>Interessi passivi su anticipazione conto corrente tesoreria</t>
  </si>
  <si>
    <t>C.3.b.0001</t>
  </si>
  <si>
    <t>Interessi passivi su anticipazione conto corrente postale</t>
  </si>
  <si>
    <t>C.3.c.0001</t>
  </si>
  <si>
    <t>C.3.a) Interessi passivi su c/c bancario</t>
  </si>
  <si>
    <t>C.3.b) Interessi passivi su c/c postale</t>
  </si>
  <si>
    <t>C.3.c) Interessi passivi su Mutui</t>
  </si>
  <si>
    <t>C.4) Altri oneri finanziari</t>
  </si>
  <si>
    <t>C.4.a.0001</t>
  </si>
  <si>
    <t>Interessi passivi fornitori di dilazione</t>
  </si>
  <si>
    <t>C.4.a.0002</t>
  </si>
  <si>
    <t>Interessi passivi fornitori di mora</t>
  </si>
  <si>
    <t>C.4.a) Altri oneri finanziari</t>
  </si>
  <si>
    <t>D) RETTIFICHE DI VALORE DI ATTIVITA' FINANZIARIE</t>
  </si>
  <si>
    <t>D.1) Rettifiche di valore positive</t>
  </si>
  <si>
    <t>D.2.a.0001</t>
  </si>
  <si>
    <t>Svalutazioni immobilizzazioni immateriali</t>
  </si>
  <si>
    <t>D.2.a.0002</t>
  </si>
  <si>
    <t>Svalutazioni immobilizzazioni materiali</t>
  </si>
  <si>
    <t>D.2.a.0003</t>
  </si>
  <si>
    <t>Svalutazioni immobilizzazioni finanziarie</t>
  </si>
  <si>
    <t>D.2.a.0004</t>
  </si>
  <si>
    <t>Svalutazioni attivo circolante</t>
  </si>
  <si>
    <t>D.2.a) Svalutazioni</t>
  </si>
  <si>
    <t>D.1.a.0001</t>
  </si>
  <si>
    <t>D.1.a) Rivalutazioni</t>
  </si>
  <si>
    <t>D.2) Rettifiche di valore negative</t>
  </si>
  <si>
    <t>F) IMPOSTE SUL REDDITO DELL'ESERCIZIO, CORRENTI, DIFFERITE E ANTICIPATE</t>
  </si>
  <si>
    <t>F.1) Imposte sul reddito dell'esercizio</t>
  </si>
  <si>
    <t>F.1.a.0001</t>
  </si>
  <si>
    <t>Ires</t>
  </si>
  <si>
    <t>F.1.a.0002</t>
  </si>
  <si>
    <t>Irap retributivo</t>
  </si>
  <si>
    <t>F.1.a.0003</t>
  </si>
  <si>
    <t>Irap produttivo</t>
  </si>
  <si>
    <t>F.1.b.0001</t>
  </si>
  <si>
    <t>Ires anticipata</t>
  </si>
  <si>
    <t>F.1.b.0002</t>
  </si>
  <si>
    <t>Ires differita</t>
  </si>
  <si>
    <t>F.1.b.0003</t>
  </si>
  <si>
    <t>Irap retributivo anticipata</t>
  </si>
  <si>
    <t>F.1.b.0004</t>
  </si>
  <si>
    <t>Irap retributivo differita</t>
  </si>
  <si>
    <t>F.1.b.0005</t>
  </si>
  <si>
    <t>Irap produttivo anticipata</t>
  </si>
  <si>
    <t>F.1.b.0006</t>
  </si>
  <si>
    <t>Irap produttivo differita</t>
  </si>
  <si>
    <t>F.1.a) Imposte correnti dell'esercizio</t>
  </si>
  <si>
    <t>F.1.b) Imposte differite e anticipate</t>
  </si>
  <si>
    <t>RISULTATO DELL'ESERCIZIO (UTILE O PERDITA)</t>
  </si>
  <si>
    <t>B.7.b.0037</t>
  </si>
  <si>
    <t>Contributo c/esercizio da Regione ordinario</t>
  </si>
  <si>
    <t>Contributi in c/esercizio da Comune Grosseto ordinario</t>
  </si>
  <si>
    <t>Contributi in c/esercizio da Comune Orbetello ordinario</t>
  </si>
  <si>
    <t>Contributi in c/esercizio da Comune Magliano in Toscana ordinario</t>
  </si>
  <si>
    <t>A.5.e.0010</t>
  </si>
  <si>
    <t>Ricavi per rimborsi ed indennizzi derivanti da interventi coattivi</t>
  </si>
  <si>
    <t>Canoni noleggio software commerciale</t>
  </si>
  <si>
    <t>B.7.b.0038</t>
  </si>
  <si>
    <t>Patrocinio legale</t>
  </si>
  <si>
    <t>Ritenute alla fonte d'imposta su interessi attivi</t>
  </si>
  <si>
    <t>Ammortamento Fabbricati</t>
  </si>
  <si>
    <t>B.10.b.0007</t>
  </si>
  <si>
    <t>B.10.b.0008</t>
  </si>
  <si>
    <t>A.5.a.0007</t>
  </si>
  <si>
    <t>A -TOTALE VALORE DELLA PRODUZIONE</t>
  </si>
  <si>
    <t>B -TOTALE COSTI DELLA PRODUZIONE</t>
  </si>
  <si>
    <t>DIFFERENZA TRA VALORE E COSTI DELLA PRODUZIONE (A-B)</t>
  </si>
  <si>
    <t>C -TOTALE PROVENTI E ONERI FINANZIARI</t>
  </si>
  <si>
    <t>D -TOTALE RETTIFICHE DI VALORE DI ATTIVITA' FINANZIARIE</t>
  </si>
  <si>
    <t>Ricavi per locazioni patrimonio immobiliare a fini istituzionali</t>
  </si>
  <si>
    <t>Ricavi per locazioni patrimonio immobiliare a fini commerciali</t>
  </si>
  <si>
    <t>Ricavi per rimborsi e recuperi diversi</t>
  </si>
  <si>
    <t>B.6.b.0007</t>
  </si>
  <si>
    <t>B.6.b.0008</t>
  </si>
  <si>
    <t xml:space="preserve">Utenze acqua </t>
  </si>
  <si>
    <t xml:space="preserve">Utenze energia elettrica </t>
  </si>
  <si>
    <t xml:space="preserve">Utenze gas e riscaldamento </t>
  </si>
  <si>
    <t>Utenze telefoniche fisse</t>
  </si>
  <si>
    <t xml:space="preserve">Utenze telefoniche mobile </t>
  </si>
  <si>
    <t xml:space="preserve">Utenze connettività e reti </t>
  </si>
  <si>
    <t xml:space="preserve">Consulenze legali e notarili </t>
  </si>
  <si>
    <t xml:space="preserve">Servizi sicurezza e salute sul lavoro </t>
  </si>
  <si>
    <t xml:space="preserve">Servizi viaggio e soggiorno </t>
  </si>
  <si>
    <t xml:space="preserve">Servizi formazione al personale </t>
  </si>
  <si>
    <t xml:space="preserve">Competenze collegio revisori </t>
  </si>
  <si>
    <t xml:space="preserve">Prestazioni professionali tecniche </t>
  </si>
  <si>
    <t>Prestazioni professionali scientifiche</t>
  </si>
  <si>
    <t xml:space="preserve">Altri servizi appaltati </t>
  </si>
  <si>
    <t>Competenze consiglio direttivo e presidente</t>
  </si>
  <si>
    <t>B.7.b.0039</t>
  </si>
  <si>
    <t>Altri servizi commerciali</t>
  </si>
  <si>
    <t xml:space="preserve">Canoni noleggio automezzi </t>
  </si>
  <si>
    <t xml:space="preserve">Canoni noleggio attrezzature ufficio </t>
  </si>
  <si>
    <t xml:space="preserve">Canoni noleggio software </t>
  </si>
  <si>
    <t>Canoni locazioni immobili</t>
  </si>
  <si>
    <t xml:space="preserve">Stipendi direttore e dirigenza </t>
  </si>
  <si>
    <t xml:space="preserve">Stipendi personale tecnico e amministrativo </t>
  </si>
  <si>
    <t xml:space="preserve">Stipendi personale attività agricola </t>
  </si>
  <si>
    <t>Competenze accessorie fisse direttore e dirigenza</t>
  </si>
  <si>
    <t xml:space="preserve">Competenze accessorie fisse personale </t>
  </si>
  <si>
    <t xml:space="preserve">Competenze accessorie variabili direttore e dirigenza </t>
  </si>
  <si>
    <t xml:space="preserve">Competenze accessorie variabili personale </t>
  </si>
  <si>
    <t xml:space="preserve">Competenze straordinari e festivi personale </t>
  </si>
  <si>
    <t xml:space="preserve">Oneri stipendi direttore e dirigenza </t>
  </si>
  <si>
    <t>Oneri stipendi personale tecnico amministrativo</t>
  </si>
  <si>
    <t xml:space="preserve">Oneri assicurativi Inail </t>
  </si>
  <si>
    <t>Oneri previdenziali Inps</t>
  </si>
  <si>
    <t xml:space="preserve">Trattamento fine rapporto </t>
  </si>
  <si>
    <t xml:space="preserve">Trattamento quiescenza e simili </t>
  </si>
  <si>
    <t xml:space="preserve">Contratti di cococo e cocopro </t>
  </si>
  <si>
    <t xml:space="preserve">Ammortamento Impianti e macchinari </t>
  </si>
  <si>
    <t>Ammortamento Attrezzature ordinarie</t>
  </si>
  <si>
    <t>Ammortamento Attrezzature ordinarie commerciali</t>
  </si>
  <si>
    <t>Ammortamento Attrezzature alta tecnologia</t>
  </si>
  <si>
    <t>Ammortamento Attrezzature alta tecnologia commerciali</t>
  </si>
  <si>
    <t xml:space="preserve">Ammortamento Mobili e arredi </t>
  </si>
  <si>
    <t>B.10.b.0009</t>
  </si>
  <si>
    <t>Ammortamento Mobili e arredi commerciale</t>
  </si>
  <si>
    <t xml:space="preserve">Ammortamento Automezzi </t>
  </si>
  <si>
    <t>B.10.b.0010</t>
  </si>
  <si>
    <t>B.10.b.0011</t>
  </si>
  <si>
    <t>B.10.b.0012</t>
  </si>
  <si>
    <t>Ammortamento informatica audiovisivi e macchine da ufficio commerciale</t>
  </si>
  <si>
    <t xml:space="preserve">Ammortamento informatica audiovisivi e macchine da ufficio </t>
  </si>
  <si>
    <t xml:space="preserve">Cancelleria e stampati </t>
  </si>
  <si>
    <t xml:space="preserve">Spese postali </t>
  </si>
  <si>
    <t>Oneri bancari</t>
  </si>
  <si>
    <t xml:space="preserve">Assicurazioni </t>
  </si>
  <si>
    <t xml:space="preserve">Assicurazioni automezzi </t>
  </si>
  <si>
    <t xml:space="preserve">Tassa proprietà automezzi </t>
  </si>
  <si>
    <t xml:space="preserve">Valori bollati e ccgg </t>
  </si>
  <si>
    <t xml:space="preserve">Servizi buoni pasto </t>
  </si>
  <si>
    <t>B.7.b.0040</t>
  </si>
  <si>
    <t>B.7.b.0041</t>
  </si>
  <si>
    <t>B.7.b.0042</t>
  </si>
  <si>
    <t>B.7.b.0043</t>
  </si>
  <si>
    <t>B.7.b.0044</t>
  </si>
  <si>
    <t>Spese per manifestazioni e convegni</t>
  </si>
  <si>
    <t>Ricavi per prestazioni didattica ambientale</t>
  </si>
  <si>
    <t>B.6.a.0006</t>
  </si>
  <si>
    <t>B.6.a.0007</t>
  </si>
  <si>
    <t>Acquisti di materiale divulgativo e prodotti tipici locali</t>
  </si>
  <si>
    <t xml:space="preserve">Manutenzioni e riparazioni contrattuali su beni </t>
  </si>
  <si>
    <t xml:space="preserve">Servizi pulizia </t>
  </si>
  <si>
    <t xml:space="preserve">B.7.a) Manutenzioni e riparazioni </t>
  </si>
  <si>
    <t>Utenze connettività e reti commerciale</t>
  </si>
  <si>
    <t xml:space="preserve">Ammortamento concessioni, licenze, marchi e diritti simili </t>
  </si>
  <si>
    <t xml:space="preserve">Ammortamento Costi di impianto e di ampliamento </t>
  </si>
  <si>
    <t xml:space="preserve">Ammortamento costi di ricerca, di sviluppo e di pubblicità </t>
  </si>
  <si>
    <t xml:space="preserve">Ammortamento diritti di brevetto e utilizzazione opere dell'ingegno </t>
  </si>
  <si>
    <t>Ammortamento altre immobilizzazioni immateriali</t>
  </si>
  <si>
    <t>Contributi in c/esercizio da altri Enti Pubblici finalizzato</t>
  </si>
  <si>
    <t xml:space="preserve">Competenze incarichi al personale per servizi a terzi </t>
  </si>
  <si>
    <t>Contributi in c/esercizio da altri Enti Parco finalizzato</t>
  </si>
  <si>
    <t>Contributi in c/esercizio da Ministero Ambiente per progetti</t>
  </si>
  <si>
    <t>B.6.b.0009</t>
  </si>
  <si>
    <t>Acquisto materiale divulgativo (depliants,cartine….)</t>
  </si>
  <si>
    <t>B.7.b.0045</t>
  </si>
  <si>
    <t xml:space="preserve">Spese di pubblicità </t>
  </si>
  <si>
    <t>Spese di rappresentanza</t>
  </si>
  <si>
    <t>Ricavi da permessi di pesca</t>
  </si>
  <si>
    <t xml:space="preserve">Ricavi per sterilizzo contributi c/capitale e c/impianti </t>
  </si>
  <si>
    <t>Royalties passive commerciale</t>
  </si>
  <si>
    <t>A.1.a.0012</t>
  </si>
  <si>
    <t>Ricavi da oneri istruttori</t>
  </si>
  <si>
    <t>Contributo c/esercizio da Regione finalizzato</t>
  </si>
  <si>
    <t>B.9.a.0011</t>
  </si>
  <si>
    <t>B.9.a.0012</t>
  </si>
  <si>
    <t>B.9.a.0013</t>
  </si>
  <si>
    <t>Competenze accessorie fisse personale commerciale</t>
  </si>
  <si>
    <t>Competenze accessorie variabili personale commerciale</t>
  </si>
  <si>
    <t>Competenze straordinari e festivi personale commerciale</t>
  </si>
  <si>
    <t>Ammortamento Impianti e macchinari commerciali</t>
  </si>
  <si>
    <t>RISULTATO PRIMA DELLE IMPOSTE (A - B + C + D )</t>
  </si>
  <si>
    <t>Manutenzioni e riparazioni su beni</t>
  </si>
  <si>
    <t>2018 - Delibera variazione C.D. n.50/2018</t>
  </si>
  <si>
    <t>Contributi in c/esercizio da Fondazioni</t>
  </si>
  <si>
    <t>Oneri su incarichi al personale per servizi a terzi</t>
  </si>
  <si>
    <t>Oneri assicurativi Inail comm.le</t>
  </si>
  <si>
    <t>B.9.b.0008</t>
  </si>
  <si>
    <t>Irap retributivo comm.le</t>
  </si>
  <si>
    <t>F.1.a.0004</t>
  </si>
  <si>
    <t xml:space="preserve">Utili e dividendi su partecipazioni </t>
  </si>
  <si>
    <t xml:space="preserve">Interessi passivi su mutuo </t>
  </si>
  <si>
    <t xml:space="preserve">Rivalutazioni beni </t>
  </si>
  <si>
    <t xml:space="preserve">Ricavi vendita fauna </t>
  </si>
  <si>
    <t>CONTO ECONOMICO PREVENTIVO 2019 - SINTETICO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</si>
</sst>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4" x14ac:knownFonts="1">
    <font>
      <sz val="10"/>
      <name val="Arial"/>
    </font>
    <font>
      <sz val="8"/>
      <name val="Arial"/>
      <family val="2"/>
    </font>
    <font>
      <sz val="11"/>
      <name val="Calibri"/>
      <family val="2"/>
    </font>
    <font>
      <sz val="11"/>
      <color indexed="10"/>
      <name val="Calibri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Calibri"/>
      <family val="2"/>
    </font>
    <font>
      <i/>
      <sz val="11"/>
      <color indexed="8"/>
      <name val="Calibri"/>
      <family val="2"/>
    </font>
    <font>
      <i/>
      <sz val="11"/>
      <name val="Calibri"/>
      <family val="2"/>
    </font>
    <font>
      <sz val="10"/>
      <name val="Calibri"/>
      <family val="2"/>
    </font>
    <font>
      <b/>
      <sz val="12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5" fillId="0" borderId="1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12" fontId="2" fillId="0" borderId="2" xfId="0" applyNumberFormat="1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3" xfId="0" applyFont="1" applyBorder="1" applyAlignment="1">
      <alignment vertical="center" wrapText="1"/>
    </xf>
    <xf numFmtId="12" fontId="2" fillId="0" borderId="2" xfId="0" applyNumberFormat="1" applyFont="1" applyBorder="1" applyAlignment="1">
      <alignment vertical="center" wrapText="1"/>
    </xf>
    <xf numFmtId="12" fontId="3" fillId="0" borderId="2" xfId="0" applyNumberFormat="1" applyFont="1" applyBorder="1" applyAlignment="1">
      <alignment vertical="center" wrapText="1"/>
    </xf>
    <xf numFmtId="12" fontId="2" fillId="0" borderId="3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vertical="center" wrapText="1"/>
    </xf>
    <xf numFmtId="0" fontId="6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164" fontId="2" fillId="0" borderId="3" xfId="0" applyNumberFormat="1" applyFont="1" applyBorder="1" applyAlignment="1">
      <alignment vertical="center" wrapText="1"/>
    </xf>
    <xf numFmtId="0" fontId="2" fillId="0" borderId="3" xfId="0" applyFont="1" applyBorder="1" applyAlignment="1">
      <alignment horizontal="right" vertical="center" wrapText="1"/>
    </xf>
    <xf numFmtId="0" fontId="2" fillId="2" borderId="3" xfId="0" applyFont="1" applyFill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164" fontId="5" fillId="0" borderId="3" xfId="0" applyNumberFormat="1" applyFont="1" applyBorder="1" applyAlignment="1">
      <alignment vertical="center" wrapText="1"/>
    </xf>
    <xf numFmtId="49" fontId="5" fillId="0" borderId="3" xfId="0" applyNumberFormat="1" applyFont="1" applyBorder="1" applyAlignment="1">
      <alignment vertical="center" wrapText="1"/>
    </xf>
    <xf numFmtId="49" fontId="2" fillId="0" borderId="3" xfId="0" applyNumberFormat="1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164" fontId="6" fillId="2" borderId="3" xfId="0" applyNumberFormat="1" applyFont="1" applyFill="1" applyBorder="1" applyAlignment="1">
      <alignment vertical="center" wrapText="1"/>
    </xf>
    <xf numFmtId="164" fontId="9" fillId="0" borderId="3" xfId="0" applyNumberFormat="1" applyFont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vertical="center" wrapText="1"/>
    </xf>
    <xf numFmtId="4" fontId="6" fillId="2" borderId="3" xfId="0" applyNumberFormat="1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4" fontId="10" fillId="2" borderId="3" xfId="0" applyNumberFormat="1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164" fontId="10" fillId="2" borderId="3" xfId="0" applyNumberFormat="1" applyFont="1" applyFill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4" fontId="5" fillId="0" borderId="3" xfId="0" applyNumberFormat="1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164" fontId="9" fillId="0" borderId="3" xfId="0" applyNumberFormat="1" applyFont="1" applyBorder="1" applyAlignment="1">
      <alignment vertical="center"/>
    </xf>
    <xf numFmtId="164" fontId="9" fillId="0" borderId="0" xfId="0" applyNumberFormat="1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vertical="center" wrapText="1"/>
    </xf>
    <xf numFmtId="4" fontId="13" fillId="0" borderId="7" xfId="0" applyNumberFormat="1" applyFont="1" applyBorder="1" applyAlignment="1">
      <alignment vertical="center" wrapText="1"/>
    </xf>
    <xf numFmtId="0" fontId="6" fillId="2" borderId="13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4" fontId="10" fillId="2" borderId="12" xfId="0" applyNumberFormat="1" applyFont="1" applyFill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0" fillId="2" borderId="18" xfId="0" applyFill="1" applyBorder="1" applyAlignment="1">
      <alignment vertical="center" wrapText="1"/>
    </xf>
    <xf numFmtId="0" fontId="0" fillId="2" borderId="8" xfId="0" applyFill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0"/>
  <sheetViews>
    <sheetView tabSelected="1" workbookViewId="0">
      <selection activeCell="C290" sqref="C290:E295"/>
    </sheetView>
  </sheetViews>
  <sheetFormatPr defaultColWidth="28.140625" defaultRowHeight="14.25" x14ac:dyDescent="0.2"/>
  <cols>
    <col min="1" max="1" width="29.140625" style="27" customWidth="1"/>
    <col min="2" max="2" width="24" style="4" customWidth="1"/>
    <col min="3" max="3" width="48" style="4" customWidth="1"/>
    <col min="4" max="5" width="14.85546875" style="4" bestFit="1" customWidth="1"/>
    <col min="6" max="16384" width="28.140625" style="4"/>
  </cols>
  <sheetData>
    <row r="1" spans="1:5" s="1" customFormat="1" ht="61.5" customHeight="1" thickTop="1" x14ac:dyDescent="0.2">
      <c r="A1" s="66" t="s">
        <v>502</v>
      </c>
      <c r="B1" s="67"/>
      <c r="C1" s="67"/>
      <c r="D1" s="50">
        <v>2019</v>
      </c>
      <c r="E1" s="50" t="s">
        <v>491</v>
      </c>
    </row>
    <row r="2" spans="1:5" ht="21.75" customHeight="1" x14ac:dyDescent="0.2">
      <c r="A2" s="31" t="s">
        <v>0</v>
      </c>
      <c r="B2" s="5"/>
      <c r="C2" s="6"/>
      <c r="D2" s="6"/>
      <c r="E2" s="6"/>
    </row>
    <row r="3" spans="1:5" ht="30" x14ac:dyDescent="0.2">
      <c r="A3" s="7"/>
      <c r="B3" s="32" t="s">
        <v>1</v>
      </c>
      <c r="C3" s="20"/>
      <c r="D3" s="28">
        <f>D4+D10</f>
        <v>507577.27</v>
      </c>
      <c r="E3" s="28">
        <f>E4+E10</f>
        <v>557210.05000000005</v>
      </c>
    </row>
    <row r="4" spans="1:5" ht="28.5" customHeight="1" x14ac:dyDescent="0.2">
      <c r="A4" s="7"/>
      <c r="B4" s="6"/>
      <c r="C4" s="6" t="s">
        <v>2</v>
      </c>
      <c r="D4" s="18">
        <f>SUM(D5:D9)</f>
        <v>37815</v>
      </c>
      <c r="E4" s="18">
        <f>SUM(E5:E9)</f>
        <v>37115</v>
      </c>
    </row>
    <row r="5" spans="1:5" ht="14.25" hidden="1" customHeight="1" x14ac:dyDescent="0.2">
      <c r="A5" s="8"/>
      <c r="B5" s="9" t="s">
        <v>12</v>
      </c>
      <c r="C5" s="10" t="s">
        <v>13</v>
      </c>
      <c r="D5" s="29">
        <v>20000</v>
      </c>
      <c r="E5" s="29">
        <v>20000</v>
      </c>
    </row>
    <row r="6" spans="1:5" ht="15" hidden="1" customHeight="1" x14ac:dyDescent="0.2">
      <c r="A6" s="11"/>
      <c r="B6" s="9" t="s">
        <v>14</v>
      </c>
      <c r="C6" s="10" t="s">
        <v>476</v>
      </c>
      <c r="D6" s="29">
        <v>13815</v>
      </c>
      <c r="E6" s="29">
        <v>13815</v>
      </c>
    </row>
    <row r="7" spans="1:5" ht="30" hidden="1" x14ac:dyDescent="0.2">
      <c r="A7" s="12"/>
      <c r="B7" s="9" t="s">
        <v>15</v>
      </c>
      <c r="C7" s="10" t="s">
        <v>385</v>
      </c>
      <c r="D7" s="29">
        <v>0</v>
      </c>
      <c r="E7" s="29">
        <v>0</v>
      </c>
    </row>
    <row r="8" spans="1:5" ht="15" hidden="1" customHeight="1" x14ac:dyDescent="0.2">
      <c r="A8" s="11"/>
      <c r="B8" s="9" t="s">
        <v>16</v>
      </c>
      <c r="C8" s="10" t="s">
        <v>480</v>
      </c>
      <c r="D8" s="29">
        <v>2000</v>
      </c>
      <c r="E8" s="29">
        <v>1300</v>
      </c>
    </row>
    <row r="9" spans="1:5" ht="15" hidden="1" x14ac:dyDescent="0.2">
      <c r="A9" s="11"/>
      <c r="B9" s="9" t="s">
        <v>479</v>
      </c>
      <c r="C9" s="10" t="s">
        <v>454</v>
      </c>
      <c r="D9" s="29">
        <v>2000</v>
      </c>
      <c r="E9" s="29">
        <v>2000</v>
      </c>
    </row>
    <row r="10" spans="1:5" ht="30" x14ac:dyDescent="0.2">
      <c r="A10" s="11"/>
      <c r="B10" s="13"/>
      <c r="C10" s="6" t="s">
        <v>17</v>
      </c>
      <c r="D10" s="18">
        <f>SUM(D11:D14)</f>
        <v>469762.27</v>
      </c>
      <c r="E10" s="18">
        <f>SUM(E11:E14)</f>
        <v>520095.05</v>
      </c>
    </row>
    <row r="11" spans="1:5" ht="15" hidden="1" x14ac:dyDescent="0.2">
      <c r="A11" s="11"/>
      <c r="B11" s="9" t="s">
        <v>18</v>
      </c>
      <c r="C11" s="47" t="s">
        <v>19</v>
      </c>
      <c r="D11" s="48">
        <v>350000</v>
      </c>
      <c r="E11" s="48">
        <v>342500</v>
      </c>
    </row>
    <row r="12" spans="1:5" ht="15" hidden="1" x14ac:dyDescent="0.2">
      <c r="A12" s="12"/>
      <c r="B12" s="9" t="s">
        <v>20</v>
      </c>
      <c r="C12" s="47" t="s">
        <v>21</v>
      </c>
      <c r="D12" s="48">
        <v>94000</v>
      </c>
      <c r="E12" s="48">
        <v>147000</v>
      </c>
    </row>
    <row r="13" spans="1:5" ht="15" hidden="1" x14ac:dyDescent="0.2">
      <c r="A13" s="11"/>
      <c r="B13" s="9" t="s">
        <v>22</v>
      </c>
      <c r="C13" s="47" t="s">
        <v>501</v>
      </c>
      <c r="D13" s="48">
        <v>15000</v>
      </c>
      <c r="E13" s="48">
        <v>25000</v>
      </c>
    </row>
    <row r="14" spans="1:5" ht="30" hidden="1" x14ac:dyDescent="0.2">
      <c r="A14" s="12"/>
      <c r="B14" s="9" t="s">
        <v>23</v>
      </c>
      <c r="C14" s="47" t="s">
        <v>386</v>
      </c>
      <c r="D14" s="29">
        <v>10762.27</v>
      </c>
      <c r="E14" s="29">
        <v>5595.05</v>
      </c>
    </row>
    <row r="15" spans="1:5" ht="30" x14ac:dyDescent="0.2">
      <c r="A15" s="7"/>
      <c r="B15" s="32" t="s">
        <v>24</v>
      </c>
      <c r="C15" s="3"/>
      <c r="D15" s="34">
        <f>D16+D19+D22</f>
        <v>0</v>
      </c>
      <c r="E15" s="34">
        <f>E16+E19+E22</f>
        <v>0</v>
      </c>
    </row>
    <row r="16" spans="1:5" ht="30" x14ac:dyDescent="0.2">
      <c r="A16" s="7"/>
      <c r="B16" s="6"/>
      <c r="C16" s="6" t="s">
        <v>25</v>
      </c>
      <c r="D16" s="14">
        <f>SUM(D17:D18)</f>
        <v>0</v>
      </c>
      <c r="E16" s="14">
        <f>SUM(E17:E18)</f>
        <v>0</v>
      </c>
    </row>
    <row r="17" spans="1:5" ht="30" hidden="1" x14ac:dyDescent="0.2">
      <c r="A17" s="7"/>
      <c r="B17" s="9" t="s">
        <v>26</v>
      </c>
      <c r="C17" s="10" t="s">
        <v>27</v>
      </c>
      <c r="D17" s="30">
        <v>0</v>
      </c>
      <c r="E17" s="30">
        <v>0</v>
      </c>
    </row>
    <row r="18" spans="1:5" ht="30" hidden="1" x14ac:dyDescent="0.2">
      <c r="A18" s="7"/>
      <c r="B18" s="9" t="s">
        <v>28</v>
      </c>
      <c r="C18" s="10" t="s">
        <v>29</v>
      </c>
      <c r="D18" s="30">
        <v>0</v>
      </c>
      <c r="E18" s="30">
        <v>0</v>
      </c>
    </row>
    <row r="19" spans="1:5" ht="30" x14ac:dyDescent="0.2">
      <c r="A19" s="7"/>
      <c r="B19" s="6"/>
      <c r="C19" s="16" t="s">
        <v>38</v>
      </c>
      <c r="D19" s="14">
        <f>SUM(D20:D21)</f>
        <v>0</v>
      </c>
      <c r="E19" s="14">
        <f>SUM(E20:E21)</f>
        <v>0</v>
      </c>
    </row>
    <row r="20" spans="1:5" ht="30" hidden="1" x14ac:dyDescent="0.2">
      <c r="A20" s="7"/>
      <c r="B20" s="9" t="s">
        <v>30</v>
      </c>
      <c r="C20" s="10" t="s">
        <v>34</v>
      </c>
      <c r="D20" s="30">
        <v>0</v>
      </c>
      <c r="E20" s="30">
        <v>0</v>
      </c>
    </row>
    <row r="21" spans="1:5" ht="30" hidden="1" x14ac:dyDescent="0.2">
      <c r="A21" s="7"/>
      <c r="B21" s="9" t="s">
        <v>31</v>
      </c>
      <c r="C21" s="10" t="s">
        <v>35</v>
      </c>
      <c r="D21" s="30">
        <v>0</v>
      </c>
      <c r="E21" s="30">
        <v>0</v>
      </c>
    </row>
    <row r="22" spans="1:5" ht="15" x14ac:dyDescent="0.2">
      <c r="A22" s="7"/>
      <c r="B22" s="6"/>
      <c r="C22" s="6" t="s">
        <v>39</v>
      </c>
      <c r="D22" s="14">
        <f>SUM(D23:D24)</f>
        <v>0</v>
      </c>
      <c r="E22" s="14">
        <f>SUM(E23:E24)</f>
        <v>0</v>
      </c>
    </row>
    <row r="23" spans="1:5" ht="30" hidden="1" x14ac:dyDescent="0.2">
      <c r="A23" s="7"/>
      <c r="B23" s="9" t="s">
        <v>32</v>
      </c>
      <c r="C23" s="10" t="s">
        <v>36</v>
      </c>
      <c r="D23" s="30">
        <v>0</v>
      </c>
      <c r="E23" s="30">
        <v>0</v>
      </c>
    </row>
    <row r="24" spans="1:5" ht="15" hidden="1" x14ac:dyDescent="0.2">
      <c r="A24" s="7"/>
      <c r="B24" s="9" t="s">
        <v>33</v>
      </c>
      <c r="C24" s="10" t="s">
        <v>37</v>
      </c>
      <c r="D24" s="30">
        <v>0</v>
      </c>
      <c r="E24" s="30">
        <v>0</v>
      </c>
    </row>
    <row r="25" spans="1:5" ht="30" x14ac:dyDescent="0.2">
      <c r="A25" s="7"/>
      <c r="B25" s="32" t="s">
        <v>3</v>
      </c>
      <c r="C25" s="35"/>
      <c r="D25" s="34">
        <f>D26</f>
        <v>0</v>
      </c>
      <c r="E25" s="34">
        <f>E26</f>
        <v>0</v>
      </c>
    </row>
    <row r="26" spans="1:5" ht="15" x14ac:dyDescent="0.2">
      <c r="A26" s="7"/>
      <c r="B26" s="6"/>
      <c r="C26" s="6" t="s">
        <v>40</v>
      </c>
      <c r="D26" s="14">
        <f>D27+D28</f>
        <v>0</v>
      </c>
      <c r="E26" s="14">
        <f>E27+E28</f>
        <v>0</v>
      </c>
    </row>
    <row r="27" spans="1:5" ht="30" hidden="1" x14ac:dyDescent="0.2">
      <c r="A27" s="7"/>
      <c r="B27" s="9" t="s">
        <v>41</v>
      </c>
      <c r="C27" s="10" t="s">
        <v>49</v>
      </c>
      <c r="D27" s="30">
        <v>0</v>
      </c>
      <c r="E27" s="30">
        <v>0</v>
      </c>
    </row>
    <row r="28" spans="1:5" ht="30" hidden="1" x14ac:dyDescent="0.2">
      <c r="A28" s="7"/>
      <c r="B28" s="9" t="s">
        <v>42</v>
      </c>
      <c r="C28" s="10" t="s">
        <v>48</v>
      </c>
      <c r="D28" s="30">
        <v>0</v>
      </c>
      <c r="E28" s="30">
        <v>0</v>
      </c>
    </row>
    <row r="29" spans="1:5" ht="60" x14ac:dyDescent="0.2">
      <c r="A29" s="7"/>
      <c r="B29" s="32" t="s">
        <v>44</v>
      </c>
      <c r="C29" s="32"/>
      <c r="D29" s="34">
        <f>D30</f>
        <v>0</v>
      </c>
      <c r="E29" s="34">
        <f>E30</f>
        <v>0</v>
      </c>
    </row>
    <row r="30" spans="1:5" ht="30" x14ac:dyDescent="0.2">
      <c r="A30" s="7"/>
      <c r="B30" s="15"/>
      <c r="C30" s="6" t="s">
        <v>4</v>
      </c>
      <c r="D30" s="14">
        <f>D31</f>
        <v>0</v>
      </c>
      <c r="E30" s="14">
        <f>E31</f>
        <v>0</v>
      </c>
    </row>
    <row r="31" spans="1:5" ht="30" hidden="1" x14ac:dyDescent="0.2">
      <c r="A31" s="7"/>
      <c r="B31" s="9" t="s">
        <v>43</v>
      </c>
      <c r="C31" s="16" t="s">
        <v>45</v>
      </c>
      <c r="D31" s="14">
        <v>0</v>
      </c>
      <c r="E31" s="14">
        <v>0</v>
      </c>
    </row>
    <row r="32" spans="1:5" ht="30" x14ac:dyDescent="0.2">
      <c r="A32" s="7"/>
      <c r="B32" s="9"/>
      <c r="C32" s="6" t="s">
        <v>5</v>
      </c>
      <c r="D32" s="14">
        <f>D33</f>
        <v>0</v>
      </c>
      <c r="E32" s="14">
        <f>E33</f>
        <v>0</v>
      </c>
    </row>
    <row r="33" spans="1:5" ht="30" hidden="1" x14ac:dyDescent="0.2">
      <c r="A33" s="7"/>
      <c r="B33" s="9" t="s">
        <v>46</v>
      </c>
      <c r="C33" s="10" t="s">
        <v>47</v>
      </c>
      <c r="D33" s="14">
        <v>0</v>
      </c>
      <c r="E33" s="14">
        <v>0</v>
      </c>
    </row>
    <row r="34" spans="1:5" ht="60" x14ac:dyDescent="0.2">
      <c r="A34" s="7"/>
      <c r="B34" s="32" t="s">
        <v>6</v>
      </c>
      <c r="C34" s="22"/>
      <c r="D34" s="34">
        <f>SUM(D35+D38+D50+D55+D57)</f>
        <v>1604209.69</v>
      </c>
      <c r="E34" s="34">
        <f>SUM(E35+E38+E50+E55+E57)</f>
        <v>1667564.33</v>
      </c>
    </row>
    <row r="35" spans="1:5" ht="15" x14ac:dyDescent="0.2">
      <c r="A35" s="7"/>
      <c r="B35" s="6"/>
      <c r="C35" s="6" t="s">
        <v>7</v>
      </c>
      <c r="D35" s="14">
        <f>SUM(D36:D37)</f>
        <v>1305139</v>
      </c>
      <c r="E35" s="14">
        <f>SUM(E36:E37)</f>
        <v>1329238</v>
      </c>
    </row>
    <row r="36" spans="1:5" ht="15" hidden="1" x14ac:dyDescent="0.2">
      <c r="A36" s="17"/>
      <c r="B36" s="9" t="s">
        <v>50</v>
      </c>
      <c r="C36" s="16" t="s">
        <v>366</v>
      </c>
      <c r="D36" s="49">
        <f>(3162000+300000)/3</f>
        <v>1154000</v>
      </c>
      <c r="E36" s="49">
        <v>1154000</v>
      </c>
    </row>
    <row r="37" spans="1:5" ht="15" hidden="1" x14ac:dyDescent="0.2">
      <c r="A37" s="17"/>
      <c r="B37" s="9" t="s">
        <v>379</v>
      </c>
      <c r="C37" s="16" t="s">
        <v>481</v>
      </c>
      <c r="D37" s="29">
        <f>140240+6099+4800</f>
        <v>151139</v>
      </c>
      <c r="E37" s="29">
        <v>175238</v>
      </c>
    </row>
    <row r="38" spans="1:5" ht="30" x14ac:dyDescent="0.2">
      <c r="A38" s="7"/>
      <c r="B38" s="6"/>
      <c r="C38" s="71" t="s">
        <v>8</v>
      </c>
      <c r="D38" s="14">
        <f>SUM(D39:D49)</f>
        <v>223774.55</v>
      </c>
      <c r="E38" s="14">
        <f>SUM(E39:E49)</f>
        <v>237682.27000000002</v>
      </c>
    </row>
    <row r="39" spans="1:5" ht="30" hidden="1" x14ac:dyDescent="0.2">
      <c r="A39" s="17"/>
      <c r="B39" s="9" t="s">
        <v>51</v>
      </c>
      <c r="C39" s="10" t="s">
        <v>367</v>
      </c>
      <c r="D39" s="29">
        <f>175756.74</f>
        <v>175756.74</v>
      </c>
      <c r="E39" s="29">
        <v>125756.74</v>
      </c>
    </row>
    <row r="40" spans="1:5" ht="30" hidden="1" x14ac:dyDescent="0.2">
      <c r="A40" s="17"/>
      <c r="B40" s="9" t="s">
        <v>52</v>
      </c>
      <c r="C40" s="10" t="s">
        <v>60</v>
      </c>
      <c r="D40" s="29">
        <v>0</v>
      </c>
      <c r="E40" s="29">
        <v>16271.92</v>
      </c>
    </row>
    <row r="41" spans="1:5" ht="30" hidden="1" x14ac:dyDescent="0.2">
      <c r="A41" s="17"/>
      <c r="B41" s="9" t="s">
        <v>53</v>
      </c>
      <c r="C41" s="10" t="s">
        <v>368</v>
      </c>
      <c r="D41" s="29">
        <v>27340</v>
      </c>
      <c r="E41" s="29">
        <v>27340</v>
      </c>
    </row>
    <row r="42" spans="1:5" ht="30" hidden="1" x14ac:dyDescent="0.2">
      <c r="A42" s="17"/>
      <c r="B42" s="9" t="s">
        <v>54</v>
      </c>
      <c r="C42" s="10" t="s">
        <v>61</v>
      </c>
      <c r="D42" s="29">
        <v>0</v>
      </c>
      <c r="E42" s="29">
        <v>0</v>
      </c>
    </row>
    <row r="43" spans="1:5" ht="30" hidden="1" x14ac:dyDescent="0.2">
      <c r="A43" s="17"/>
      <c r="B43" s="9" t="s">
        <v>55</v>
      </c>
      <c r="C43" s="10" t="s">
        <v>369</v>
      </c>
      <c r="D43" s="29">
        <v>11718</v>
      </c>
      <c r="E43" s="29">
        <v>11718</v>
      </c>
    </row>
    <row r="44" spans="1:5" ht="30" hidden="1" x14ac:dyDescent="0.2">
      <c r="A44" s="17"/>
      <c r="B44" s="9" t="s">
        <v>56</v>
      </c>
      <c r="C44" s="10" t="s">
        <v>62</v>
      </c>
      <c r="D44" s="29">
        <v>0</v>
      </c>
      <c r="E44" s="29">
        <v>0</v>
      </c>
    </row>
    <row r="45" spans="1:5" ht="30" hidden="1" customHeight="1" x14ac:dyDescent="0.2">
      <c r="A45" s="17"/>
      <c r="B45" s="9" t="s">
        <v>58</v>
      </c>
      <c r="C45" s="10" t="s">
        <v>467</v>
      </c>
      <c r="D45" s="29">
        <v>0</v>
      </c>
      <c r="E45" s="29">
        <v>8959.81</v>
      </c>
    </row>
    <row r="46" spans="1:5" ht="15" hidden="1" customHeight="1" x14ac:dyDescent="0.2">
      <c r="A46" s="17"/>
      <c r="B46" s="9" t="s">
        <v>70</v>
      </c>
      <c r="C46" s="10" t="s">
        <v>469</v>
      </c>
      <c r="D46" s="29">
        <v>8959.81</v>
      </c>
      <c r="E46" s="29">
        <v>47635.8</v>
      </c>
    </row>
    <row r="47" spans="1:5" ht="30" hidden="1" x14ac:dyDescent="0.2">
      <c r="A47" s="17"/>
      <c r="B47" s="9" t="s">
        <v>71</v>
      </c>
      <c r="C47" s="10" t="s">
        <v>470</v>
      </c>
      <c r="D47" s="29">
        <v>0</v>
      </c>
      <c r="E47" s="29">
        <v>0</v>
      </c>
    </row>
    <row r="48" spans="1:5" ht="30" hidden="1" customHeight="1" x14ac:dyDescent="0.2">
      <c r="A48" s="17"/>
      <c r="B48" s="9" t="s">
        <v>72</v>
      </c>
      <c r="C48" s="10" t="s">
        <v>57</v>
      </c>
      <c r="D48" s="29">
        <v>0</v>
      </c>
      <c r="E48" s="29">
        <v>0</v>
      </c>
    </row>
    <row r="49" spans="1:5" ht="15" hidden="1" customHeight="1" x14ac:dyDescent="0.2">
      <c r="A49" s="17"/>
      <c r="B49" s="9" t="s">
        <v>73</v>
      </c>
      <c r="C49" s="10" t="s">
        <v>59</v>
      </c>
      <c r="D49" s="18">
        <v>0</v>
      </c>
      <c r="E49" s="18">
        <v>0</v>
      </c>
    </row>
    <row r="50" spans="1:5" ht="15" x14ac:dyDescent="0.2">
      <c r="A50" s="17"/>
      <c r="B50" s="19"/>
      <c r="C50" s="71" t="s">
        <v>9</v>
      </c>
      <c r="D50" s="18">
        <f>SUM(D51:D54)</f>
        <v>1000</v>
      </c>
      <c r="E50" s="18">
        <f>SUM(E51:E54)</f>
        <v>23527</v>
      </c>
    </row>
    <row r="51" spans="1:5" ht="30" hidden="1" customHeight="1" x14ac:dyDescent="0.2">
      <c r="A51" s="17"/>
      <c r="B51" s="9" t="s">
        <v>63</v>
      </c>
      <c r="C51" s="10" t="s">
        <v>492</v>
      </c>
      <c r="D51" s="18">
        <v>0</v>
      </c>
      <c r="E51" s="18">
        <v>7000</v>
      </c>
    </row>
    <row r="52" spans="1:5" ht="15" hidden="1" x14ac:dyDescent="0.2">
      <c r="A52" s="17"/>
      <c r="B52" s="9" t="s">
        <v>64</v>
      </c>
      <c r="C52" s="10" t="s">
        <v>65</v>
      </c>
      <c r="D52" s="29">
        <v>1000</v>
      </c>
      <c r="E52" s="29">
        <v>10000</v>
      </c>
    </row>
    <row r="53" spans="1:5" ht="30" hidden="1" customHeight="1" x14ac:dyDescent="0.2">
      <c r="A53" s="17"/>
      <c r="B53" s="9" t="s">
        <v>66</v>
      </c>
      <c r="C53" s="10" t="s">
        <v>67</v>
      </c>
      <c r="D53" s="30">
        <v>0</v>
      </c>
      <c r="E53" s="30">
        <v>0</v>
      </c>
    </row>
    <row r="54" spans="1:5" ht="15" hidden="1" customHeight="1" x14ac:dyDescent="0.2">
      <c r="A54" s="17"/>
      <c r="B54" s="9" t="s">
        <v>68</v>
      </c>
      <c r="C54" s="10" t="s">
        <v>69</v>
      </c>
      <c r="D54" s="30">
        <v>0</v>
      </c>
      <c r="E54" s="30">
        <v>6527</v>
      </c>
    </row>
    <row r="55" spans="1:5" ht="30" x14ac:dyDescent="0.2">
      <c r="A55" s="7"/>
      <c r="B55" s="6"/>
      <c r="C55" s="71" t="s">
        <v>10</v>
      </c>
      <c r="D55" s="14">
        <f>SUM(D56:D56)</f>
        <v>69296.14</v>
      </c>
      <c r="E55" s="14">
        <f>SUM(E56:E56)</f>
        <v>72117.06</v>
      </c>
    </row>
    <row r="56" spans="1:5" ht="15" hidden="1" x14ac:dyDescent="0.2">
      <c r="A56" s="7"/>
      <c r="B56" s="9" t="s">
        <v>74</v>
      </c>
      <c r="C56" s="10" t="s">
        <v>477</v>
      </c>
      <c r="D56" s="30">
        <v>69296.14</v>
      </c>
      <c r="E56" s="30">
        <v>72117.06</v>
      </c>
    </row>
    <row r="57" spans="1:5" ht="30" x14ac:dyDescent="0.2">
      <c r="A57" s="7"/>
      <c r="B57" s="6"/>
      <c r="C57" s="71" t="s">
        <v>11</v>
      </c>
      <c r="D57" s="14">
        <f>SUM(D58:D67)</f>
        <v>5000</v>
      </c>
      <c r="E57" s="14">
        <f>SUM(E58:E67)</f>
        <v>5000</v>
      </c>
    </row>
    <row r="58" spans="1:5" ht="15" hidden="1" x14ac:dyDescent="0.2">
      <c r="A58" s="7"/>
      <c r="B58" s="9" t="s">
        <v>75</v>
      </c>
      <c r="C58" s="10" t="s">
        <v>76</v>
      </c>
      <c r="D58" s="30">
        <v>0</v>
      </c>
      <c r="E58" s="30">
        <v>0</v>
      </c>
    </row>
    <row r="59" spans="1:5" ht="15" hidden="1" x14ac:dyDescent="0.2">
      <c r="A59" s="7"/>
      <c r="B59" s="9" t="s">
        <v>77</v>
      </c>
      <c r="C59" s="10" t="s">
        <v>78</v>
      </c>
      <c r="D59" s="30">
        <v>0</v>
      </c>
      <c r="E59" s="30">
        <v>0</v>
      </c>
    </row>
    <row r="60" spans="1:5" ht="15" hidden="1" x14ac:dyDescent="0.2">
      <c r="A60" s="7"/>
      <c r="B60" s="9" t="s">
        <v>79</v>
      </c>
      <c r="C60" s="10" t="s">
        <v>80</v>
      </c>
      <c r="D60" s="30">
        <v>0</v>
      </c>
      <c r="E60" s="30">
        <v>0</v>
      </c>
    </row>
    <row r="61" spans="1:5" ht="15" hidden="1" x14ac:dyDescent="0.2">
      <c r="A61" s="7"/>
      <c r="B61" s="9" t="s">
        <v>81</v>
      </c>
      <c r="C61" s="10" t="s">
        <v>82</v>
      </c>
      <c r="D61" s="30">
        <v>0</v>
      </c>
      <c r="E61" s="30">
        <v>0</v>
      </c>
    </row>
    <row r="62" spans="1:5" ht="15" hidden="1" x14ac:dyDescent="0.2">
      <c r="A62" s="7"/>
      <c r="B62" s="9" t="s">
        <v>83</v>
      </c>
      <c r="C62" s="10" t="s">
        <v>84</v>
      </c>
      <c r="D62" s="29">
        <v>0</v>
      </c>
      <c r="E62" s="29">
        <v>0</v>
      </c>
    </row>
    <row r="63" spans="1:5" ht="15" hidden="1" x14ac:dyDescent="0.2">
      <c r="A63" s="7"/>
      <c r="B63" s="9" t="s">
        <v>85</v>
      </c>
      <c r="C63" s="10" t="s">
        <v>387</v>
      </c>
      <c r="D63" s="29">
        <v>5000</v>
      </c>
      <c r="E63" s="29">
        <v>5000</v>
      </c>
    </row>
    <row r="64" spans="1:5" ht="15" hidden="1" x14ac:dyDescent="0.2">
      <c r="A64" s="7"/>
      <c r="B64" s="9" t="s">
        <v>86</v>
      </c>
      <c r="C64" s="10" t="s">
        <v>87</v>
      </c>
      <c r="D64" s="29">
        <v>0</v>
      </c>
      <c r="E64" s="29">
        <v>0</v>
      </c>
    </row>
    <row r="65" spans="1:5" ht="15" hidden="1" x14ac:dyDescent="0.2">
      <c r="A65" s="7"/>
      <c r="B65" s="9" t="s">
        <v>88</v>
      </c>
      <c r="C65" s="10" t="s">
        <v>89</v>
      </c>
      <c r="D65" s="29">
        <v>0</v>
      </c>
      <c r="E65" s="29">
        <v>0</v>
      </c>
    </row>
    <row r="66" spans="1:5" ht="30" hidden="1" x14ac:dyDescent="0.2">
      <c r="A66" s="7"/>
      <c r="B66" s="9" t="s">
        <v>90</v>
      </c>
      <c r="C66" s="10" t="s">
        <v>371</v>
      </c>
      <c r="D66" s="30">
        <v>0</v>
      </c>
      <c r="E66" s="30">
        <v>0</v>
      </c>
    </row>
    <row r="67" spans="1:5" ht="30" hidden="1" x14ac:dyDescent="0.2">
      <c r="A67" s="7"/>
      <c r="B67" s="9" t="s">
        <v>370</v>
      </c>
      <c r="C67" s="10" t="s">
        <v>91</v>
      </c>
      <c r="D67" s="30">
        <v>0</v>
      </c>
      <c r="E67" s="30">
        <v>0</v>
      </c>
    </row>
    <row r="68" spans="1:5" ht="15" customHeight="1" x14ac:dyDescent="0.2">
      <c r="A68" s="57" t="s">
        <v>380</v>
      </c>
      <c r="B68" s="58"/>
      <c r="C68" s="59"/>
      <c r="D68" s="55">
        <f>D3+D15+D25+D29+D34</f>
        <v>2111786.96</v>
      </c>
      <c r="E68" s="55">
        <f>E3+E15+E25+E29+E34</f>
        <v>2224774.38</v>
      </c>
    </row>
    <row r="69" spans="1:5" x14ac:dyDescent="0.2">
      <c r="A69" s="60"/>
      <c r="B69" s="61"/>
      <c r="C69" s="62"/>
      <c r="D69" s="56"/>
      <c r="E69" s="56"/>
    </row>
    <row r="70" spans="1:5" x14ac:dyDescent="0.2">
      <c r="A70" s="38"/>
      <c r="B70" s="39"/>
      <c r="C70" s="40"/>
      <c r="D70" s="52">
        <f>2111786.96-D68</f>
        <v>0</v>
      </c>
      <c r="E70" s="51"/>
    </row>
    <row r="71" spans="1:5" ht="15" x14ac:dyDescent="0.2">
      <c r="A71" s="31" t="s">
        <v>92</v>
      </c>
      <c r="B71" s="6"/>
      <c r="C71" s="6"/>
      <c r="D71" s="14"/>
      <c r="E71" s="14"/>
    </row>
    <row r="72" spans="1:5" ht="15" x14ac:dyDescent="0.2">
      <c r="A72" s="7"/>
      <c r="B72" s="33" t="s">
        <v>93</v>
      </c>
      <c r="C72" s="20"/>
      <c r="D72" s="34">
        <f>D73+D81</f>
        <v>36500</v>
      </c>
      <c r="E72" s="34">
        <f>E73+E81</f>
        <v>41200</v>
      </c>
    </row>
    <row r="73" spans="1:5" ht="15" x14ac:dyDescent="0.2">
      <c r="A73" s="7"/>
      <c r="B73" s="6"/>
      <c r="C73" s="71" t="s">
        <v>94</v>
      </c>
      <c r="D73" s="18">
        <f>SUM(D74:D80)</f>
        <v>22000</v>
      </c>
      <c r="E73" s="18">
        <f>SUM(E74:E80)</f>
        <v>20700</v>
      </c>
    </row>
    <row r="74" spans="1:5" ht="14.25" hidden="1" customHeight="1" x14ac:dyDescent="0.2">
      <c r="A74" s="7"/>
      <c r="B74" s="9" t="s">
        <v>95</v>
      </c>
      <c r="C74" s="10" t="s">
        <v>96</v>
      </c>
      <c r="D74" s="29">
        <v>0</v>
      </c>
      <c r="E74" s="29">
        <v>0</v>
      </c>
    </row>
    <row r="75" spans="1:5" ht="15" hidden="1" x14ac:dyDescent="0.2">
      <c r="A75" s="7"/>
      <c r="B75" s="9" t="s">
        <v>97</v>
      </c>
      <c r="C75" s="10" t="s">
        <v>98</v>
      </c>
      <c r="D75" s="29">
        <v>1000</v>
      </c>
      <c r="E75" s="29">
        <v>0</v>
      </c>
    </row>
    <row r="76" spans="1:5" ht="15" hidden="1" x14ac:dyDescent="0.2">
      <c r="A76" s="7"/>
      <c r="B76" s="9" t="s">
        <v>99</v>
      </c>
      <c r="C76" s="10" t="s">
        <v>100</v>
      </c>
      <c r="D76" s="29">
        <v>5000</v>
      </c>
      <c r="E76" s="29">
        <v>5000</v>
      </c>
    </row>
    <row r="77" spans="1:5" ht="15" hidden="1" x14ac:dyDescent="0.2">
      <c r="A77" s="7"/>
      <c r="B77" s="9" t="s">
        <v>101</v>
      </c>
      <c r="C77" s="10" t="s">
        <v>102</v>
      </c>
      <c r="D77" s="29">
        <v>11000</v>
      </c>
      <c r="E77" s="29">
        <v>10000</v>
      </c>
    </row>
    <row r="78" spans="1:5" ht="15" hidden="1" x14ac:dyDescent="0.2">
      <c r="A78" s="7"/>
      <c r="B78" s="9" t="s">
        <v>103</v>
      </c>
      <c r="C78" s="10" t="s">
        <v>104</v>
      </c>
      <c r="D78" s="29">
        <v>0</v>
      </c>
      <c r="E78" s="29">
        <v>0</v>
      </c>
    </row>
    <row r="79" spans="1:5" ht="15" hidden="1" x14ac:dyDescent="0.2">
      <c r="A79" s="7"/>
      <c r="B79" s="9" t="s">
        <v>455</v>
      </c>
      <c r="C79" s="10" t="s">
        <v>108</v>
      </c>
      <c r="D79" s="29">
        <v>2500</v>
      </c>
      <c r="E79" s="29">
        <v>2700</v>
      </c>
    </row>
    <row r="80" spans="1:5" ht="17.25" hidden="1" customHeight="1" x14ac:dyDescent="0.2">
      <c r="A80" s="7"/>
      <c r="B80" s="9" t="s">
        <v>456</v>
      </c>
      <c r="C80" s="10" t="s">
        <v>457</v>
      </c>
      <c r="D80" s="29">
        <v>2500</v>
      </c>
      <c r="E80" s="29">
        <v>3000</v>
      </c>
    </row>
    <row r="81" spans="1:5" ht="15" x14ac:dyDescent="0.2">
      <c r="A81" s="7"/>
      <c r="B81" s="6"/>
      <c r="C81" s="71" t="s">
        <v>105</v>
      </c>
      <c r="D81" s="18">
        <f>SUM(D82:D85)</f>
        <v>14500</v>
      </c>
      <c r="E81" s="18">
        <f>SUM(E82:E85)</f>
        <v>20500</v>
      </c>
    </row>
    <row r="82" spans="1:5" ht="15" hidden="1" x14ac:dyDescent="0.2">
      <c r="A82" s="7"/>
      <c r="B82" s="9" t="s">
        <v>106</v>
      </c>
      <c r="C82" s="47" t="s">
        <v>107</v>
      </c>
      <c r="D82" s="29">
        <v>2500</v>
      </c>
      <c r="E82" s="29">
        <v>2500</v>
      </c>
    </row>
    <row r="83" spans="1:5" ht="15" hidden="1" x14ac:dyDescent="0.2">
      <c r="A83" s="7"/>
      <c r="B83" s="9" t="s">
        <v>388</v>
      </c>
      <c r="C83" s="47" t="s">
        <v>100</v>
      </c>
      <c r="D83" s="29">
        <v>4500</v>
      </c>
      <c r="E83" s="29">
        <v>4500</v>
      </c>
    </row>
    <row r="84" spans="1:5" ht="15" hidden="1" x14ac:dyDescent="0.2">
      <c r="A84" s="7"/>
      <c r="B84" s="9" t="s">
        <v>389</v>
      </c>
      <c r="C84" s="47" t="s">
        <v>108</v>
      </c>
      <c r="D84" s="29">
        <v>2500</v>
      </c>
      <c r="E84" s="29">
        <v>2500</v>
      </c>
    </row>
    <row r="85" spans="1:5" ht="30" hidden="1" x14ac:dyDescent="0.2">
      <c r="A85" s="7"/>
      <c r="B85" s="9" t="s">
        <v>471</v>
      </c>
      <c r="C85" s="47" t="s">
        <v>472</v>
      </c>
      <c r="D85" s="29">
        <v>5000</v>
      </c>
      <c r="E85" s="29">
        <v>11000</v>
      </c>
    </row>
    <row r="86" spans="1:5" ht="15" x14ac:dyDescent="0.2">
      <c r="A86" s="7"/>
      <c r="B86" s="33" t="s">
        <v>109</v>
      </c>
      <c r="C86" s="20"/>
      <c r="D86" s="28">
        <f>D87+D95</f>
        <v>800605</v>
      </c>
      <c r="E86" s="28">
        <f>E87+E95</f>
        <v>876500.55</v>
      </c>
    </row>
    <row r="87" spans="1:5" ht="15" x14ac:dyDescent="0.2">
      <c r="A87" s="7"/>
      <c r="B87" s="6"/>
      <c r="C87" s="71" t="s">
        <v>460</v>
      </c>
      <c r="D87" s="18">
        <f>SUM(D88:D94)</f>
        <v>65500</v>
      </c>
      <c r="E87" s="18">
        <f>SUM(E88:E94)</f>
        <v>102215.47</v>
      </c>
    </row>
    <row r="88" spans="1:5" ht="30" hidden="1" x14ac:dyDescent="0.2">
      <c r="A88" s="7"/>
      <c r="B88" s="9" t="s">
        <v>110</v>
      </c>
      <c r="C88" s="10" t="s">
        <v>111</v>
      </c>
      <c r="D88" s="29">
        <v>41000</v>
      </c>
      <c r="E88" s="29">
        <v>69338.47</v>
      </c>
    </row>
    <row r="89" spans="1:5" ht="15" hidden="1" x14ac:dyDescent="0.2">
      <c r="A89" s="7"/>
      <c r="B89" s="9" t="s">
        <v>112</v>
      </c>
      <c r="C89" s="10" t="s">
        <v>113</v>
      </c>
      <c r="D89" s="29">
        <v>0</v>
      </c>
      <c r="E89" s="29">
        <v>7000</v>
      </c>
    </row>
    <row r="90" spans="1:5" ht="15" hidden="1" x14ac:dyDescent="0.2">
      <c r="A90" s="7"/>
      <c r="B90" s="9" t="s">
        <v>114</v>
      </c>
      <c r="C90" s="10" t="s">
        <v>115</v>
      </c>
      <c r="D90" s="29">
        <v>3000</v>
      </c>
      <c r="E90" s="29">
        <v>3000</v>
      </c>
    </row>
    <row r="91" spans="1:5" ht="15" hidden="1" x14ac:dyDescent="0.2">
      <c r="A91" s="7"/>
      <c r="B91" s="9" t="s">
        <v>116</v>
      </c>
      <c r="C91" s="10" t="s">
        <v>117</v>
      </c>
      <c r="D91" s="29">
        <v>500</v>
      </c>
      <c r="E91" s="29">
        <v>500</v>
      </c>
    </row>
    <row r="92" spans="1:5" ht="30" hidden="1" x14ac:dyDescent="0.2">
      <c r="A92" s="7"/>
      <c r="B92" s="9" t="s">
        <v>118</v>
      </c>
      <c r="C92" s="10" t="s">
        <v>119</v>
      </c>
      <c r="D92" s="29">
        <v>5000</v>
      </c>
      <c r="E92" s="29">
        <v>6000</v>
      </c>
    </row>
    <row r="93" spans="1:5" ht="15" hidden="1" x14ac:dyDescent="0.2">
      <c r="A93" s="7"/>
      <c r="B93" s="9" t="s">
        <v>120</v>
      </c>
      <c r="C93" s="10" t="s">
        <v>490</v>
      </c>
      <c r="D93" s="29">
        <v>5000</v>
      </c>
      <c r="E93" s="29">
        <v>5000</v>
      </c>
    </row>
    <row r="94" spans="1:5" ht="15" hidden="1" x14ac:dyDescent="0.2">
      <c r="A94" s="7"/>
      <c r="B94" s="9" t="s">
        <v>121</v>
      </c>
      <c r="C94" s="10" t="s">
        <v>458</v>
      </c>
      <c r="D94" s="29">
        <v>11000</v>
      </c>
      <c r="E94" s="29">
        <v>11377</v>
      </c>
    </row>
    <row r="95" spans="1:5" ht="15" x14ac:dyDescent="0.2">
      <c r="A95" s="7"/>
      <c r="B95" s="6"/>
      <c r="C95" s="71" t="s">
        <v>122</v>
      </c>
      <c r="D95" s="18">
        <f>SUM(D96:D135)</f>
        <v>735105</v>
      </c>
      <c r="E95" s="18">
        <f>SUM(E96:E135)</f>
        <v>774285.08000000007</v>
      </c>
    </row>
    <row r="96" spans="1:5" ht="15" hidden="1" x14ac:dyDescent="0.2">
      <c r="A96" s="7"/>
      <c r="B96" s="9" t="s">
        <v>123</v>
      </c>
      <c r="C96" s="10" t="s">
        <v>459</v>
      </c>
      <c r="D96" s="29">
        <v>11000</v>
      </c>
      <c r="E96" s="29">
        <v>11000</v>
      </c>
    </row>
    <row r="97" spans="1:5" ht="15" hidden="1" x14ac:dyDescent="0.2">
      <c r="A97" s="7"/>
      <c r="B97" s="9" t="s">
        <v>124</v>
      </c>
      <c r="C97" s="10" t="s">
        <v>390</v>
      </c>
      <c r="D97" s="29">
        <v>2500</v>
      </c>
      <c r="E97" s="29">
        <v>2500</v>
      </c>
    </row>
    <row r="98" spans="1:5" ht="15" hidden="1" x14ac:dyDescent="0.2">
      <c r="A98" s="7"/>
      <c r="B98" s="9" t="s">
        <v>125</v>
      </c>
      <c r="C98" s="10" t="s">
        <v>391</v>
      </c>
      <c r="D98" s="29">
        <v>10000</v>
      </c>
      <c r="E98" s="29">
        <v>10000</v>
      </c>
    </row>
    <row r="99" spans="1:5" ht="15" hidden="1" x14ac:dyDescent="0.2">
      <c r="A99" s="7"/>
      <c r="B99" s="9" t="s">
        <v>126</v>
      </c>
      <c r="C99" s="10" t="s">
        <v>392</v>
      </c>
      <c r="D99" s="29">
        <v>5000</v>
      </c>
      <c r="E99" s="29">
        <v>5000</v>
      </c>
    </row>
    <row r="100" spans="1:5" ht="15" hidden="1" x14ac:dyDescent="0.2">
      <c r="A100" s="7"/>
      <c r="B100" s="9" t="s">
        <v>127</v>
      </c>
      <c r="C100" s="10" t="s">
        <v>393</v>
      </c>
      <c r="D100" s="29">
        <v>2000</v>
      </c>
      <c r="E100" s="29">
        <v>2000</v>
      </c>
    </row>
    <row r="101" spans="1:5" ht="15" hidden="1" x14ac:dyDescent="0.2">
      <c r="A101" s="7"/>
      <c r="B101" s="9" t="s">
        <v>128</v>
      </c>
      <c r="C101" s="10" t="s">
        <v>394</v>
      </c>
      <c r="D101" s="29">
        <v>6000</v>
      </c>
      <c r="E101" s="29">
        <v>6000</v>
      </c>
    </row>
    <row r="102" spans="1:5" ht="15" hidden="1" x14ac:dyDescent="0.2">
      <c r="A102" s="7"/>
      <c r="B102" s="9" t="s">
        <v>129</v>
      </c>
      <c r="C102" s="10" t="s">
        <v>395</v>
      </c>
      <c r="D102" s="29">
        <v>0</v>
      </c>
      <c r="E102" s="29">
        <v>0</v>
      </c>
    </row>
    <row r="103" spans="1:5" ht="15" hidden="1" x14ac:dyDescent="0.2">
      <c r="A103" s="7"/>
      <c r="B103" s="9" t="s">
        <v>130</v>
      </c>
      <c r="C103" s="47" t="s">
        <v>166</v>
      </c>
      <c r="D103" s="29">
        <v>10000</v>
      </c>
      <c r="E103" s="29">
        <v>12000</v>
      </c>
    </row>
    <row r="104" spans="1:5" ht="15" hidden="1" x14ac:dyDescent="0.2">
      <c r="A104" s="7"/>
      <c r="B104" s="9" t="s">
        <v>132</v>
      </c>
      <c r="C104" s="47" t="s">
        <v>131</v>
      </c>
      <c r="D104" s="29">
        <v>2000</v>
      </c>
      <c r="E104" s="29">
        <v>2000</v>
      </c>
    </row>
    <row r="105" spans="1:5" ht="15" hidden="1" x14ac:dyDescent="0.2">
      <c r="A105" s="7"/>
      <c r="B105" s="9" t="s">
        <v>134</v>
      </c>
      <c r="C105" s="47" t="s">
        <v>133</v>
      </c>
      <c r="D105" s="29">
        <v>10000</v>
      </c>
      <c r="E105" s="29">
        <v>10000</v>
      </c>
    </row>
    <row r="106" spans="1:5" ht="15" hidden="1" x14ac:dyDescent="0.2">
      <c r="A106" s="7"/>
      <c r="B106" s="9" t="s">
        <v>136</v>
      </c>
      <c r="C106" s="47" t="s">
        <v>135</v>
      </c>
      <c r="D106" s="29">
        <v>1500</v>
      </c>
      <c r="E106" s="29">
        <v>1500</v>
      </c>
    </row>
    <row r="107" spans="1:5" ht="15" hidden="1" x14ac:dyDescent="0.2">
      <c r="A107" s="7"/>
      <c r="B107" s="9" t="s">
        <v>138</v>
      </c>
      <c r="C107" s="47" t="s">
        <v>137</v>
      </c>
      <c r="D107" s="29">
        <v>2500</v>
      </c>
      <c r="E107" s="29">
        <v>2500</v>
      </c>
    </row>
    <row r="108" spans="1:5" ht="15" hidden="1" x14ac:dyDescent="0.2">
      <c r="A108" s="7"/>
      <c r="B108" s="9" t="s">
        <v>140</v>
      </c>
      <c r="C108" s="47" t="s">
        <v>461</v>
      </c>
      <c r="D108" s="29">
        <v>500</v>
      </c>
      <c r="E108" s="29">
        <v>500</v>
      </c>
    </row>
    <row r="109" spans="1:5" ht="15" hidden="1" x14ac:dyDescent="0.2">
      <c r="A109" s="7"/>
      <c r="B109" s="9" t="s">
        <v>142</v>
      </c>
      <c r="C109" s="47" t="s">
        <v>139</v>
      </c>
      <c r="D109" s="29">
        <v>97496.98</v>
      </c>
      <c r="E109" s="29">
        <v>95667</v>
      </c>
    </row>
    <row r="110" spans="1:5" ht="15" hidden="1" x14ac:dyDescent="0.2">
      <c r="A110" s="7"/>
      <c r="B110" s="9" t="s">
        <v>143</v>
      </c>
      <c r="C110" s="47" t="s">
        <v>141</v>
      </c>
      <c r="D110" s="29">
        <v>37000</v>
      </c>
      <c r="E110" s="29">
        <v>37000</v>
      </c>
    </row>
    <row r="111" spans="1:5" ht="15" hidden="1" x14ac:dyDescent="0.2">
      <c r="A111" s="7"/>
      <c r="B111" s="9" t="s">
        <v>146</v>
      </c>
      <c r="C111" s="47" t="s">
        <v>144</v>
      </c>
      <c r="D111" s="29">
        <v>1000</v>
      </c>
      <c r="E111" s="29">
        <v>2000</v>
      </c>
    </row>
    <row r="112" spans="1:5" ht="15" hidden="1" x14ac:dyDescent="0.2">
      <c r="A112" s="7"/>
      <c r="B112" s="9" t="s">
        <v>147</v>
      </c>
      <c r="C112" s="10" t="s">
        <v>145</v>
      </c>
      <c r="D112" s="29">
        <v>500</v>
      </c>
      <c r="E112" s="29">
        <v>500</v>
      </c>
    </row>
    <row r="113" spans="1:5" ht="15" hidden="1" x14ac:dyDescent="0.2">
      <c r="A113" s="21"/>
      <c r="B113" s="9" t="s">
        <v>148</v>
      </c>
      <c r="C113" s="10" t="s">
        <v>401</v>
      </c>
      <c r="D113" s="29">
        <v>170240</v>
      </c>
      <c r="E113" s="29">
        <v>170000</v>
      </c>
    </row>
    <row r="114" spans="1:5" ht="15" hidden="1" x14ac:dyDescent="0.2">
      <c r="A114" s="21"/>
      <c r="B114" s="9" t="s">
        <v>149</v>
      </c>
      <c r="C114" s="10" t="s">
        <v>402</v>
      </c>
      <c r="D114" s="29">
        <v>31914</v>
      </c>
      <c r="E114" s="29">
        <v>30474</v>
      </c>
    </row>
    <row r="115" spans="1:5" ht="15" hidden="1" x14ac:dyDescent="0.2">
      <c r="A115" s="7"/>
      <c r="B115" s="9" t="s">
        <v>150</v>
      </c>
      <c r="C115" s="10" t="s">
        <v>396</v>
      </c>
      <c r="D115" s="29">
        <v>0</v>
      </c>
      <c r="E115" s="29">
        <v>0</v>
      </c>
    </row>
    <row r="116" spans="1:5" ht="15" hidden="1" x14ac:dyDescent="0.2">
      <c r="A116" s="7"/>
      <c r="B116" s="9" t="s">
        <v>151</v>
      </c>
      <c r="C116" s="10" t="s">
        <v>374</v>
      </c>
      <c r="D116" s="29">
        <v>20000</v>
      </c>
      <c r="E116" s="29">
        <v>34044</v>
      </c>
    </row>
    <row r="117" spans="1:5" ht="19.5" hidden="1" customHeight="1" x14ac:dyDescent="0.2">
      <c r="A117" s="7"/>
      <c r="B117" s="9" t="s">
        <v>153</v>
      </c>
      <c r="C117" s="10" t="s">
        <v>397</v>
      </c>
      <c r="D117" s="29">
        <v>10000</v>
      </c>
      <c r="E117" s="29">
        <v>10000</v>
      </c>
    </row>
    <row r="118" spans="1:5" ht="24" hidden="1" customHeight="1" x14ac:dyDescent="0.2">
      <c r="A118" s="7"/>
      <c r="B118" s="9" t="s">
        <v>155</v>
      </c>
      <c r="C118" s="10" t="s">
        <v>403</v>
      </c>
      <c r="D118" s="29">
        <f>22000+13700</f>
        <v>35700</v>
      </c>
      <c r="E118" s="29">
        <v>35610.080000000002</v>
      </c>
    </row>
    <row r="119" spans="1:5" ht="16.5" hidden="1" customHeight="1" x14ac:dyDescent="0.2">
      <c r="A119" s="7"/>
      <c r="B119" s="9" t="s">
        <v>156</v>
      </c>
      <c r="C119" s="47" t="s">
        <v>152</v>
      </c>
      <c r="D119" s="29">
        <v>150000</v>
      </c>
      <c r="E119" s="29">
        <v>150000</v>
      </c>
    </row>
    <row r="120" spans="1:5" ht="15" hidden="1" x14ac:dyDescent="0.2">
      <c r="A120" s="7"/>
      <c r="B120" s="9" t="s">
        <v>157</v>
      </c>
      <c r="C120" s="10" t="s">
        <v>154</v>
      </c>
      <c r="D120" s="29">
        <v>200</v>
      </c>
      <c r="E120" s="29">
        <v>200</v>
      </c>
    </row>
    <row r="121" spans="1:5" ht="15" hidden="1" x14ac:dyDescent="0.2">
      <c r="A121" s="7"/>
      <c r="B121" s="9" t="s">
        <v>158</v>
      </c>
      <c r="C121" s="10" t="s">
        <v>447</v>
      </c>
      <c r="D121" s="29">
        <v>5000</v>
      </c>
      <c r="E121" s="29">
        <v>5000</v>
      </c>
    </row>
    <row r="122" spans="1:5" ht="15" hidden="1" x14ac:dyDescent="0.2">
      <c r="A122" s="7"/>
      <c r="B122" s="9" t="s">
        <v>159</v>
      </c>
      <c r="C122" s="10" t="s">
        <v>205</v>
      </c>
      <c r="D122" s="29">
        <v>2000</v>
      </c>
      <c r="E122" s="29">
        <v>2000</v>
      </c>
    </row>
    <row r="123" spans="1:5" ht="15" hidden="1" customHeight="1" x14ac:dyDescent="0.2">
      <c r="A123" s="7"/>
      <c r="B123" s="9" t="s">
        <v>160</v>
      </c>
      <c r="C123" s="10" t="s">
        <v>398</v>
      </c>
      <c r="D123" s="29">
        <v>0</v>
      </c>
      <c r="E123" s="29">
        <v>0</v>
      </c>
    </row>
    <row r="124" spans="1:5" ht="15" hidden="1" x14ac:dyDescent="0.2">
      <c r="A124" s="7"/>
      <c r="B124" s="9" t="s">
        <v>161</v>
      </c>
      <c r="C124" s="10" t="s">
        <v>399</v>
      </c>
      <c r="D124" s="29">
        <v>6800</v>
      </c>
      <c r="E124" s="29">
        <v>21600</v>
      </c>
    </row>
    <row r="125" spans="1:5" ht="15" hidden="1" x14ac:dyDescent="0.2">
      <c r="A125" s="7"/>
      <c r="B125" s="9" t="s">
        <v>163</v>
      </c>
      <c r="C125" s="10" t="s">
        <v>404</v>
      </c>
      <c r="D125" s="29">
        <v>22790</v>
      </c>
      <c r="E125" s="29">
        <v>22790</v>
      </c>
    </row>
    <row r="126" spans="1:5" ht="15" hidden="1" x14ac:dyDescent="0.2">
      <c r="A126" s="7"/>
      <c r="B126" s="9" t="s">
        <v>165</v>
      </c>
      <c r="C126" s="10" t="s">
        <v>400</v>
      </c>
      <c r="D126" s="29">
        <f>6200+1000</f>
        <v>7200</v>
      </c>
      <c r="E126" s="29">
        <f>6200+1000</f>
        <v>7200</v>
      </c>
    </row>
    <row r="127" spans="1:5" ht="15" hidden="1" x14ac:dyDescent="0.2">
      <c r="A127" s="7"/>
      <c r="B127" s="9" t="s">
        <v>365</v>
      </c>
      <c r="C127" s="10" t="s">
        <v>162</v>
      </c>
      <c r="D127" s="29">
        <v>3600</v>
      </c>
      <c r="E127" s="29">
        <v>3600</v>
      </c>
    </row>
    <row r="128" spans="1:5" ht="15" hidden="1" x14ac:dyDescent="0.2">
      <c r="A128" s="7"/>
      <c r="B128" s="9" t="s">
        <v>373</v>
      </c>
      <c r="C128" s="10" t="s">
        <v>164</v>
      </c>
      <c r="D128" s="29">
        <v>24599</v>
      </c>
      <c r="E128" s="29">
        <v>29000</v>
      </c>
    </row>
    <row r="129" spans="1:5" ht="15" hidden="1" x14ac:dyDescent="0.2">
      <c r="A129" s="7"/>
      <c r="B129" s="9" t="s">
        <v>405</v>
      </c>
      <c r="C129" s="47" t="s">
        <v>406</v>
      </c>
      <c r="D129" s="29">
        <v>0</v>
      </c>
      <c r="E129" s="29">
        <v>0</v>
      </c>
    </row>
    <row r="130" spans="1:5" ht="15" hidden="1" x14ac:dyDescent="0.2">
      <c r="A130" s="7"/>
      <c r="B130" s="9" t="s">
        <v>448</v>
      </c>
      <c r="C130" s="10" t="s">
        <v>442</v>
      </c>
      <c r="D130" s="29">
        <v>3115.02</v>
      </c>
      <c r="E130" s="29">
        <v>1000</v>
      </c>
    </row>
    <row r="131" spans="1:5" ht="15" hidden="1" x14ac:dyDescent="0.2">
      <c r="A131" s="7"/>
      <c r="B131" s="9" t="s">
        <v>449</v>
      </c>
      <c r="C131" s="10" t="s">
        <v>443</v>
      </c>
      <c r="D131" s="29">
        <v>23000</v>
      </c>
      <c r="E131" s="29">
        <v>23000</v>
      </c>
    </row>
    <row r="132" spans="1:5" ht="15" hidden="1" x14ac:dyDescent="0.2">
      <c r="A132" s="7"/>
      <c r="B132" s="9" t="s">
        <v>450</v>
      </c>
      <c r="C132" s="10" t="s">
        <v>444</v>
      </c>
      <c r="D132" s="29">
        <v>1000</v>
      </c>
      <c r="E132" s="29">
        <v>1000</v>
      </c>
    </row>
    <row r="133" spans="1:5" ht="15" hidden="1" x14ac:dyDescent="0.2">
      <c r="A133" s="7"/>
      <c r="B133" s="9" t="s">
        <v>451</v>
      </c>
      <c r="C133" s="10" t="s">
        <v>474</v>
      </c>
      <c r="D133" s="29">
        <v>0</v>
      </c>
      <c r="E133" s="29">
        <v>0</v>
      </c>
    </row>
    <row r="134" spans="1:5" ht="15" hidden="1" x14ac:dyDescent="0.2">
      <c r="A134" s="7"/>
      <c r="B134" s="9" t="s">
        <v>452</v>
      </c>
      <c r="C134" s="10" t="s">
        <v>453</v>
      </c>
      <c r="D134" s="29">
        <v>17950</v>
      </c>
      <c r="E134" s="29">
        <v>26600</v>
      </c>
    </row>
    <row r="135" spans="1:5" ht="15" hidden="1" x14ac:dyDescent="0.2">
      <c r="A135" s="7"/>
      <c r="B135" s="9" t="s">
        <v>473</v>
      </c>
      <c r="C135" s="10" t="s">
        <v>475</v>
      </c>
      <c r="D135" s="29">
        <v>1000</v>
      </c>
      <c r="E135" s="29">
        <v>1000</v>
      </c>
    </row>
    <row r="136" spans="1:5" ht="30" x14ac:dyDescent="0.2">
      <c r="A136" s="7"/>
      <c r="B136" s="33" t="s">
        <v>167</v>
      </c>
      <c r="C136" s="20"/>
      <c r="D136" s="28">
        <f>D137</f>
        <v>80367.899999999994</v>
      </c>
      <c r="E136" s="28">
        <f>E137</f>
        <v>76030.34</v>
      </c>
    </row>
    <row r="137" spans="1:5" ht="15" x14ac:dyDescent="0.2">
      <c r="A137" s="7"/>
      <c r="B137" s="6"/>
      <c r="C137" s="71" t="s">
        <v>168</v>
      </c>
      <c r="D137" s="18">
        <f>SUM(D138:D143)</f>
        <v>80367.899999999994</v>
      </c>
      <c r="E137" s="18">
        <f>SUM(E138:E143)</f>
        <v>76030.34</v>
      </c>
    </row>
    <row r="138" spans="1:5" ht="15" hidden="1" x14ac:dyDescent="0.2">
      <c r="A138" s="7"/>
      <c r="B138" s="9" t="s">
        <v>169</v>
      </c>
      <c r="C138" s="10" t="s">
        <v>407</v>
      </c>
      <c r="D138" s="29">
        <v>46881.599999999999</v>
      </c>
      <c r="E138" s="29">
        <v>42544.04</v>
      </c>
    </row>
    <row r="139" spans="1:5" ht="15" hidden="1" x14ac:dyDescent="0.2">
      <c r="A139" s="7"/>
      <c r="B139" s="9" t="s">
        <v>170</v>
      </c>
      <c r="C139" s="10" t="s">
        <v>408</v>
      </c>
      <c r="D139" s="29">
        <v>1300</v>
      </c>
      <c r="E139" s="29">
        <v>1300</v>
      </c>
    </row>
    <row r="140" spans="1:5" ht="15" hidden="1" x14ac:dyDescent="0.2">
      <c r="A140" s="7"/>
      <c r="B140" s="9" t="s">
        <v>171</v>
      </c>
      <c r="C140" s="10" t="s">
        <v>409</v>
      </c>
      <c r="D140" s="29">
        <v>12686.3</v>
      </c>
      <c r="E140" s="29">
        <v>12686.3</v>
      </c>
    </row>
    <row r="141" spans="1:5" ht="15" hidden="1" x14ac:dyDescent="0.2">
      <c r="A141" s="7"/>
      <c r="B141" s="9" t="s">
        <v>172</v>
      </c>
      <c r="C141" s="47" t="s">
        <v>372</v>
      </c>
      <c r="D141" s="29">
        <v>6500</v>
      </c>
      <c r="E141" s="29">
        <v>6500</v>
      </c>
    </row>
    <row r="142" spans="1:5" ht="15" hidden="1" x14ac:dyDescent="0.2">
      <c r="A142" s="7"/>
      <c r="B142" s="9" t="s">
        <v>173</v>
      </c>
      <c r="C142" s="47" t="s">
        <v>478</v>
      </c>
      <c r="D142" s="29">
        <v>13000</v>
      </c>
      <c r="E142" s="29">
        <v>13000</v>
      </c>
    </row>
    <row r="143" spans="1:5" ht="15" hidden="1" x14ac:dyDescent="0.2">
      <c r="A143" s="7"/>
      <c r="B143" s="9" t="s">
        <v>174</v>
      </c>
      <c r="C143" s="10" t="s">
        <v>410</v>
      </c>
      <c r="D143" s="29">
        <v>0</v>
      </c>
      <c r="E143" s="29">
        <v>0</v>
      </c>
    </row>
    <row r="144" spans="1:5" ht="15" x14ac:dyDescent="0.2">
      <c r="A144" s="7"/>
      <c r="B144" s="33" t="s">
        <v>175</v>
      </c>
      <c r="C144" s="20"/>
      <c r="D144" s="28">
        <f>D145+D159+D168+D170+D172</f>
        <v>944829.39999999991</v>
      </c>
      <c r="E144" s="28">
        <f>E145+E159+E168+E170+E172</f>
        <v>955694.62000000011</v>
      </c>
    </row>
    <row r="145" spans="1:5" ht="15" x14ac:dyDescent="0.2">
      <c r="A145" s="7"/>
      <c r="B145" s="6"/>
      <c r="C145" s="71" t="s">
        <v>176</v>
      </c>
      <c r="D145" s="18">
        <f>SUM(D146:D158)</f>
        <v>737066.75999999989</v>
      </c>
      <c r="E145" s="18">
        <f>SUM(E146:E158)</f>
        <v>752036.56</v>
      </c>
    </row>
    <row r="146" spans="1:5" ht="15" hidden="1" x14ac:dyDescent="0.2">
      <c r="A146" s="7"/>
      <c r="B146" s="9" t="s">
        <v>177</v>
      </c>
      <c r="C146" s="10" t="s">
        <v>411</v>
      </c>
      <c r="D146" s="29">
        <v>140447.92000000001</v>
      </c>
      <c r="E146" s="29">
        <v>140762.64000000001</v>
      </c>
    </row>
    <row r="147" spans="1:5" ht="15" hidden="1" x14ac:dyDescent="0.2">
      <c r="A147" s="7"/>
      <c r="B147" s="9" t="s">
        <v>178</v>
      </c>
      <c r="C147" s="10" t="s">
        <v>412</v>
      </c>
      <c r="D147" s="29">
        <v>424972.85</v>
      </c>
      <c r="E147" s="29">
        <v>400614.40000000002</v>
      </c>
    </row>
    <row r="148" spans="1:5" ht="30" hidden="1" x14ac:dyDescent="0.2">
      <c r="A148" s="7"/>
      <c r="B148" s="9" t="s">
        <v>179</v>
      </c>
      <c r="C148" s="10" t="s">
        <v>180</v>
      </c>
      <c r="D148" s="29">
        <v>45446.59</v>
      </c>
      <c r="E148" s="29">
        <v>43862.78</v>
      </c>
    </row>
    <row r="149" spans="1:5" ht="15.75" hidden="1" customHeight="1" x14ac:dyDescent="0.2">
      <c r="A149" s="7"/>
      <c r="B149" s="9" t="s">
        <v>181</v>
      </c>
      <c r="C149" s="10" t="s">
        <v>413</v>
      </c>
      <c r="D149" s="29">
        <v>0</v>
      </c>
      <c r="E149" s="29">
        <v>0</v>
      </c>
    </row>
    <row r="150" spans="1:5" ht="15" hidden="1" customHeight="1" x14ac:dyDescent="0.2">
      <c r="A150" s="7"/>
      <c r="B150" s="9" t="s">
        <v>182</v>
      </c>
      <c r="C150" s="10" t="s">
        <v>414</v>
      </c>
      <c r="D150" s="29">
        <v>0</v>
      </c>
      <c r="E150" s="29">
        <v>0</v>
      </c>
    </row>
    <row r="151" spans="1:5" ht="15" hidden="1" x14ac:dyDescent="0.2">
      <c r="A151" s="7"/>
      <c r="B151" s="9" t="s">
        <v>183</v>
      </c>
      <c r="C151" s="10" t="s">
        <v>415</v>
      </c>
      <c r="D151" s="29">
        <v>72323.14</v>
      </c>
      <c r="E151" s="29">
        <v>70951.22</v>
      </c>
    </row>
    <row r="152" spans="1:5" ht="15" hidden="1" x14ac:dyDescent="0.2">
      <c r="A152" s="7"/>
      <c r="B152" s="9" t="s">
        <v>184</v>
      </c>
      <c r="C152" s="10" t="s">
        <v>416</v>
      </c>
      <c r="D152" s="29">
        <v>8713.67</v>
      </c>
      <c r="E152" s="29">
        <v>8713.67</v>
      </c>
    </row>
    <row r="153" spans="1:5" ht="15" hidden="1" x14ac:dyDescent="0.2">
      <c r="A153" s="7"/>
      <c r="B153" s="9" t="s">
        <v>185</v>
      </c>
      <c r="C153" s="10" t="s">
        <v>417</v>
      </c>
      <c r="D153" s="29">
        <v>29232.87</v>
      </c>
      <c r="E153" s="29">
        <v>28296.81</v>
      </c>
    </row>
    <row r="154" spans="1:5" ht="15" hidden="1" x14ac:dyDescent="0.2">
      <c r="A154" s="7"/>
      <c r="B154" s="9" t="s">
        <v>186</v>
      </c>
      <c r="C154" s="10" t="s">
        <v>418</v>
      </c>
      <c r="D154" s="29">
        <v>5239.7700000000004</v>
      </c>
      <c r="E154" s="29">
        <v>5856.21</v>
      </c>
    </row>
    <row r="155" spans="1:5" ht="15" hidden="1" x14ac:dyDescent="0.2">
      <c r="A155" s="7"/>
      <c r="B155" s="9" t="s">
        <v>187</v>
      </c>
      <c r="C155" s="10" t="s">
        <v>468</v>
      </c>
      <c r="D155" s="29">
        <v>0</v>
      </c>
      <c r="E155" s="29">
        <v>43785.85</v>
      </c>
    </row>
    <row r="156" spans="1:5" ht="15" hidden="1" x14ac:dyDescent="0.2">
      <c r="A156" s="7"/>
      <c r="B156" s="9" t="s">
        <v>482</v>
      </c>
      <c r="C156" s="10" t="s">
        <v>485</v>
      </c>
      <c r="D156" s="29">
        <v>6539.82</v>
      </c>
      <c r="E156" s="29">
        <v>6492.98</v>
      </c>
    </row>
    <row r="157" spans="1:5" ht="30" hidden="1" x14ac:dyDescent="0.2">
      <c r="A157" s="7"/>
      <c r="B157" s="9" t="s">
        <v>483</v>
      </c>
      <c r="C157" s="10" t="s">
        <v>486</v>
      </c>
      <c r="D157" s="29">
        <v>3533.69</v>
      </c>
      <c r="E157" s="29">
        <v>2500</v>
      </c>
    </row>
    <row r="158" spans="1:5" ht="30" hidden="1" x14ac:dyDescent="0.2">
      <c r="A158" s="7"/>
      <c r="B158" s="9" t="s">
        <v>484</v>
      </c>
      <c r="C158" s="10" t="s">
        <v>487</v>
      </c>
      <c r="D158" s="29">
        <v>616.44000000000005</v>
      </c>
      <c r="E158" s="29">
        <v>200</v>
      </c>
    </row>
    <row r="159" spans="1:5" ht="15" x14ac:dyDescent="0.2">
      <c r="A159" s="7"/>
      <c r="B159" s="6"/>
      <c r="C159" s="71" t="s">
        <v>188</v>
      </c>
      <c r="D159" s="18">
        <f>SUM(D160:D167)</f>
        <v>207762.63999999998</v>
      </c>
      <c r="E159" s="18">
        <f>SUM(E160:E167)</f>
        <v>203658.06000000003</v>
      </c>
    </row>
    <row r="160" spans="1:5" ht="15" hidden="1" x14ac:dyDescent="0.2">
      <c r="A160" s="7"/>
      <c r="B160" s="9" t="s">
        <v>189</v>
      </c>
      <c r="C160" s="10" t="s">
        <v>419</v>
      </c>
      <c r="D160" s="29">
        <v>39545.269999999997</v>
      </c>
      <c r="E160" s="29">
        <v>39880.199999999997</v>
      </c>
    </row>
    <row r="161" spans="1:5" ht="15" hidden="1" x14ac:dyDescent="0.2">
      <c r="A161" s="7"/>
      <c r="B161" s="9" t="s">
        <v>190</v>
      </c>
      <c r="C161" s="10" t="s">
        <v>420</v>
      </c>
      <c r="D161" s="29">
        <v>141235.06</v>
      </c>
      <c r="E161" s="29">
        <v>127503.27</v>
      </c>
    </row>
    <row r="162" spans="1:5" ht="30" hidden="1" customHeight="1" x14ac:dyDescent="0.2">
      <c r="A162" s="7"/>
      <c r="B162" s="9" t="s">
        <v>191</v>
      </c>
      <c r="C162" s="10" t="s">
        <v>192</v>
      </c>
      <c r="D162" s="29">
        <v>14826.04</v>
      </c>
      <c r="E162" s="29">
        <v>15000</v>
      </c>
    </row>
    <row r="163" spans="1:5" ht="15" hidden="1" x14ac:dyDescent="0.2">
      <c r="A163" s="7"/>
      <c r="B163" s="9" t="s">
        <v>193</v>
      </c>
      <c r="C163" s="10" t="s">
        <v>422</v>
      </c>
      <c r="D163" s="29">
        <v>2783.41</v>
      </c>
      <c r="E163" s="29">
        <v>2783.41</v>
      </c>
    </row>
    <row r="164" spans="1:5" ht="15" hidden="1" x14ac:dyDescent="0.2">
      <c r="A164" s="7"/>
      <c r="B164" s="9" t="s">
        <v>194</v>
      </c>
      <c r="C164" s="10" t="s">
        <v>421</v>
      </c>
      <c r="D164" s="29">
        <v>7372.86</v>
      </c>
      <c r="E164" s="29">
        <v>8641.64</v>
      </c>
    </row>
    <row r="165" spans="1:5" ht="15" hidden="1" customHeight="1" x14ac:dyDescent="0.2">
      <c r="A165" s="7"/>
      <c r="B165" s="9" t="s">
        <v>195</v>
      </c>
      <c r="C165" s="10" t="s">
        <v>196</v>
      </c>
      <c r="D165" s="29">
        <v>0</v>
      </c>
      <c r="E165" s="29">
        <v>0</v>
      </c>
    </row>
    <row r="166" spans="1:5" ht="14.25" hidden="1" customHeight="1" x14ac:dyDescent="0.2">
      <c r="A166" s="7"/>
      <c r="B166" s="9" t="s">
        <v>195</v>
      </c>
      <c r="C166" s="10" t="s">
        <v>494</v>
      </c>
      <c r="D166" s="29">
        <v>2000</v>
      </c>
      <c r="E166" s="29">
        <v>0</v>
      </c>
    </row>
    <row r="167" spans="1:5" ht="15" hidden="1" customHeight="1" x14ac:dyDescent="0.2">
      <c r="A167" s="7"/>
      <c r="B167" s="9" t="s">
        <v>495</v>
      </c>
      <c r="C167" s="10" t="s">
        <v>493</v>
      </c>
      <c r="D167" s="29">
        <v>0</v>
      </c>
      <c r="E167" s="29">
        <v>9849.5400000000009</v>
      </c>
    </row>
    <row r="168" spans="1:5" ht="15" x14ac:dyDescent="0.2">
      <c r="A168" s="7"/>
      <c r="B168" s="6"/>
      <c r="C168" s="71" t="s">
        <v>197</v>
      </c>
      <c r="D168" s="18">
        <f>D169</f>
        <v>0</v>
      </c>
      <c r="E168" s="18">
        <f>E169</f>
        <v>0</v>
      </c>
    </row>
    <row r="169" spans="1:5" ht="15" hidden="1" x14ac:dyDescent="0.2">
      <c r="A169" s="7"/>
      <c r="B169" s="9" t="s">
        <v>198</v>
      </c>
      <c r="C169" s="10" t="s">
        <v>423</v>
      </c>
      <c r="D169" s="29">
        <v>0</v>
      </c>
      <c r="E169" s="29">
        <v>0</v>
      </c>
    </row>
    <row r="170" spans="1:5" ht="15" x14ac:dyDescent="0.2">
      <c r="A170" s="7"/>
      <c r="B170" s="6"/>
      <c r="C170" s="71" t="s">
        <v>199</v>
      </c>
      <c r="D170" s="18">
        <f>D171</f>
        <v>0</v>
      </c>
      <c r="E170" s="18">
        <f>E171</f>
        <v>0</v>
      </c>
    </row>
    <row r="171" spans="1:5" ht="15" hidden="1" x14ac:dyDescent="0.2">
      <c r="A171" s="7"/>
      <c r="B171" s="9" t="s">
        <v>200</v>
      </c>
      <c r="C171" s="10" t="s">
        <v>424</v>
      </c>
      <c r="D171" s="18">
        <v>0</v>
      </c>
      <c r="E171" s="18">
        <v>0</v>
      </c>
    </row>
    <row r="172" spans="1:5" ht="15" x14ac:dyDescent="0.2">
      <c r="A172" s="7"/>
      <c r="B172" s="6"/>
      <c r="C172" s="71" t="s">
        <v>201</v>
      </c>
      <c r="D172" s="18">
        <f>SUM(D173:D174)</f>
        <v>0</v>
      </c>
      <c r="E172" s="18">
        <f>SUM(E173:E174)</f>
        <v>0</v>
      </c>
    </row>
    <row r="173" spans="1:5" ht="15" hidden="1" x14ac:dyDescent="0.2">
      <c r="A173" s="7"/>
      <c r="B173" s="9" t="s">
        <v>202</v>
      </c>
      <c r="C173" s="10" t="s">
        <v>203</v>
      </c>
      <c r="D173" s="18">
        <v>0</v>
      </c>
      <c r="E173" s="18">
        <v>0</v>
      </c>
    </row>
    <row r="174" spans="1:5" ht="15" hidden="1" x14ac:dyDescent="0.2">
      <c r="A174" s="7"/>
      <c r="B174" s="9" t="s">
        <v>204</v>
      </c>
      <c r="C174" s="10" t="s">
        <v>425</v>
      </c>
      <c r="D174" s="18">
        <v>0</v>
      </c>
      <c r="E174" s="18">
        <v>0</v>
      </c>
    </row>
    <row r="175" spans="1:5" ht="30" x14ac:dyDescent="0.2">
      <c r="A175" s="7"/>
      <c r="B175" s="33" t="s">
        <v>206</v>
      </c>
      <c r="C175" s="20"/>
      <c r="D175" s="28">
        <f>D176+D183+D196+D198</f>
        <v>78770.55</v>
      </c>
      <c r="E175" s="28">
        <f>E176+E183+E196+E198</f>
        <v>76643.120000000024</v>
      </c>
    </row>
    <row r="176" spans="1:5" ht="30" x14ac:dyDescent="0.2">
      <c r="A176" s="7"/>
      <c r="B176" s="5"/>
      <c r="C176" s="71" t="s">
        <v>207</v>
      </c>
      <c r="D176" s="18">
        <f>SUM(D177:D182)</f>
        <v>5306.54</v>
      </c>
      <c r="E176" s="18">
        <f>SUM(E177:E182)</f>
        <v>4271.74</v>
      </c>
    </row>
    <row r="177" spans="1:5" ht="28.5" hidden="1" x14ac:dyDescent="0.2">
      <c r="A177" s="7"/>
      <c r="B177" s="9" t="s">
        <v>208</v>
      </c>
      <c r="C177" s="4" t="s">
        <v>463</v>
      </c>
      <c r="D177" s="29">
        <v>0</v>
      </c>
      <c r="E177" s="29">
        <v>0</v>
      </c>
    </row>
    <row r="178" spans="1:5" ht="28.5" hidden="1" x14ac:dyDescent="0.2">
      <c r="A178" s="7"/>
      <c r="B178" s="9" t="s">
        <v>209</v>
      </c>
      <c r="C178" s="4" t="s">
        <v>464</v>
      </c>
      <c r="D178" s="29">
        <v>0</v>
      </c>
      <c r="E178" s="29">
        <v>0</v>
      </c>
    </row>
    <row r="179" spans="1:5" ht="28.5" hidden="1" x14ac:dyDescent="0.2">
      <c r="A179" s="7"/>
      <c r="B179" s="9" t="s">
        <v>210</v>
      </c>
      <c r="C179" s="4" t="s">
        <v>465</v>
      </c>
      <c r="D179" s="29">
        <v>0</v>
      </c>
      <c r="E179" s="29">
        <v>0</v>
      </c>
    </row>
    <row r="180" spans="1:5" ht="28.5" hidden="1" x14ac:dyDescent="0.2">
      <c r="A180" s="7"/>
      <c r="B180" s="9" t="s">
        <v>211</v>
      </c>
      <c r="C180" s="4" t="s">
        <v>462</v>
      </c>
      <c r="D180" s="29">
        <v>5306.54</v>
      </c>
      <c r="E180" s="29">
        <v>4271.74</v>
      </c>
    </row>
    <row r="181" spans="1:5" ht="15" hidden="1" x14ac:dyDescent="0.2">
      <c r="A181" s="7"/>
      <c r="B181" s="9" t="s">
        <v>212</v>
      </c>
      <c r="C181" s="4" t="s">
        <v>466</v>
      </c>
      <c r="D181" s="29">
        <v>0</v>
      </c>
      <c r="E181" s="29">
        <v>0</v>
      </c>
    </row>
    <row r="182" spans="1:5" ht="28.5" hidden="1" x14ac:dyDescent="0.2">
      <c r="A182" s="7"/>
      <c r="B182" s="9" t="s">
        <v>213</v>
      </c>
      <c r="C182" s="4" t="s">
        <v>214</v>
      </c>
      <c r="D182" s="29">
        <v>0</v>
      </c>
      <c r="E182" s="29">
        <v>0</v>
      </c>
    </row>
    <row r="183" spans="1:5" ht="15" x14ac:dyDescent="0.2">
      <c r="A183" s="7"/>
      <c r="B183" s="5"/>
      <c r="C183" s="71" t="s">
        <v>215</v>
      </c>
      <c r="D183" s="18">
        <f>SUM(D184:D195)</f>
        <v>73464.010000000009</v>
      </c>
      <c r="E183" s="18">
        <f>SUM(E184:E195)</f>
        <v>72371.380000000019</v>
      </c>
    </row>
    <row r="184" spans="1:5" ht="15" hidden="1" x14ac:dyDescent="0.2">
      <c r="A184" s="7"/>
      <c r="B184" s="9" t="s">
        <v>216</v>
      </c>
      <c r="C184" s="4" t="s">
        <v>376</v>
      </c>
      <c r="D184" s="29">
        <v>51364.25</v>
      </c>
      <c r="E184" s="29">
        <v>49091.94</v>
      </c>
    </row>
    <row r="185" spans="1:5" ht="15" hidden="1" x14ac:dyDescent="0.2">
      <c r="A185" s="7"/>
      <c r="B185" s="9" t="s">
        <v>217</v>
      </c>
      <c r="C185" s="4" t="s">
        <v>426</v>
      </c>
      <c r="D185" s="29">
        <v>3745.76</v>
      </c>
      <c r="E185" s="29">
        <v>5911.26</v>
      </c>
    </row>
    <row r="186" spans="1:5" ht="28.5" hidden="1" x14ac:dyDescent="0.2">
      <c r="A186" s="7"/>
      <c r="B186" s="9" t="s">
        <v>218</v>
      </c>
      <c r="C186" s="4" t="s">
        <v>488</v>
      </c>
      <c r="D186" s="29">
        <v>2235.86</v>
      </c>
      <c r="E186" s="29">
        <v>70.36</v>
      </c>
    </row>
    <row r="187" spans="1:5" ht="15" hidden="1" x14ac:dyDescent="0.2">
      <c r="A187" s="7"/>
      <c r="B187" s="9" t="s">
        <v>219</v>
      </c>
      <c r="C187" s="4" t="s">
        <v>427</v>
      </c>
      <c r="D187" s="29">
        <v>5839.94</v>
      </c>
      <c r="E187" s="29">
        <f>4896.6+416</f>
        <v>5312.6</v>
      </c>
    </row>
    <row r="188" spans="1:5" ht="28.5" hidden="1" x14ac:dyDescent="0.2">
      <c r="A188" s="7"/>
      <c r="B188" s="9" t="s">
        <v>220</v>
      </c>
      <c r="C188" s="4" t="s">
        <v>428</v>
      </c>
      <c r="D188" s="29">
        <v>0</v>
      </c>
      <c r="E188" s="29">
        <v>0</v>
      </c>
    </row>
    <row r="189" spans="1:5" ht="15" hidden="1" x14ac:dyDescent="0.2">
      <c r="A189" s="7"/>
      <c r="B189" s="9" t="s">
        <v>221</v>
      </c>
      <c r="C189" s="4" t="s">
        <v>429</v>
      </c>
      <c r="D189" s="29">
        <v>0</v>
      </c>
      <c r="E189" s="29">
        <v>4537.58</v>
      </c>
    </row>
    <row r="190" spans="1:5" ht="28.5" hidden="1" x14ac:dyDescent="0.2">
      <c r="A190" s="7"/>
      <c r="B190" s="9" t="s">
        <v>377</v>
      </c>
      <c r="C190" s="4" t="s">
        <v>430</v>
      </c>
      <c r="D190" s="29">
        <v>0</v>
      </c>
      <c r="E190" s="29">
        <v>0</v>
      </c>
    </row>
    <row r="191" spans="1:5" ht="15" hidden="1" x14ac:dyDescent="0.2">
      <c r="A191" s="7"/>
      <c r="B191" s="9" t="s">
        <v>378</v>
      </c>
      <c r="C191" s="4" t="s">
        <v>431</v>
      </c>
      <c r="D191" s="29">
        <v>1601.81</v>
      </c>
      <c r="E191" s="29">
        <v>1822.66</v>
      </c>
    </row>
    <row r="192" spans="1:5" ht="15" hidden="1" x14ac:dyDescent="0.2">
      <c r="A192" s="7"/>
      <c r="B192" s="9" t="s">
        <v>432</v>
      </c>
      <c r="C192" s="4" t="s">
        <v>433</v>
      </c>
      <c r="D192" s="29">
        <v>517.75</v>
      </c>
      <c r="E192" s="29">
        <v>426.55</v>
      </c>
    </row>
    <row r="193" spans="1:5" ht="15" hidden="1" x14ac:dyDescent="0.2">
      <c r="A193" s="7"/>
      <c r="B193" s="9" t="s">
        <v>435</v>
      </c>
      <c r="C193" s="4" t="s">
        <v>434</v>
      </c>
      <c r="D193" s="29">
        <v>0</v>
      </c>
      <c r="E193" s="29">
        <v>0</v>
      </c>
    </row>
    <row r="194" spans="1:5" ht="28.5" hidden="1" x14ac:dyDescent="0.2">
      <c r="A194" s="7"/>
      <c r="B194" s="9" t="s">
        <v>436</v>
      </c>
      <c r="C194" s="4" t="s">
        <v>439</v>
      </c>
      <c r="D194" s="29">
        <v>8158.64</v>
      </c>
      <c r="E194" s="29">
        <v>4702.33</v>
      </c>
    </row>
    <row r="195" spans="1:5" ht="28.5" hidden="1" x14ac:dyDescent="0.2">
      <c r="A195" s="7"/>
      <c r="B195" s="9" t="s">
        <v>437</v>
      </c>
      <c r="C195" s="4" t="s">
        <v>438</v>
      </c>
      <c r="D195" s="29">
        <v>0</v>
      </c>
      <c r="E195" s="29">
        <v>496.1</v>
      </c>
    </row>
    <row r="196" spans="1:5" ht="15" x14ac:dyDescent="0.2">
      <c r="A196" s="7"/>
      <c r="B196" s="6"/>
      <c r="C196" s="71" t="s">
        <v>222</v>
      </c>
      <c r="D196" s="18">
        <f>D197</f>
        <v>0</v>
      </c>
      <c r="E196" s="18">
        <f>E197</f>
        <v>0</v>
      </c>
    </row>
    <row r="197" spans="1:5" ht="15" hidden="1" x14ac:dyDescent="0.2">
      <c r="A197" s="7"/>
      <c r="B197" s="9" t="s">
        <v>223</v>
      </c>
      <c r="C197" s="10" t="s">
        <v>224</v>
      </c>
      <c r="D197" s="29">
        <v>0</v>
      </c>
      <c r="E197" s="29">
        <v>0</v>
      </c>
    </row>
    <row r="198" spans="1:5" ht="30" x14ac:dyDescent="0.2">
      <c r="A198" s="7"/>
      <c r="B198" s="6"/>
      <c r="C198" s="71" t="s">
        <v>226</v>
      </c>
      <c r="D198" s="18">
        <f>D199</f>
        <v>0</v>
      </c>
      <c r="E198" s="18">
        <f>E199</f>
        <v>0</v>
      </c>
    </row>
    <row r="199" spans="1:5" ht="30" hidden="1" x14ac:dyDescent="0.2">
      <c r="A199" s="7"/>
      <c r="B199" s="9" t="s">
        <v>227</v>
      </c>
      <c r="C199" s="10" t="s">
        <v>225</v>
      </c>
      <c r="D199" s="29">
        <v>0</v>
      </c>
      <c r="E199" s="29">
        <v>0</v>
      </c>
    </row>
    <row r="200" spans="1:5" ht="25.5" customHeight="1" x14ac:dyDescent="0.2">
      <c r="A200" s="7"/>
      <c r="B200" s="53" t="s">
        <v>228</v>
      </c>
      <c r="C200" s="54"/>
      <c r="D200" s="28">
        <f>D201+D204+D207+D210</f>
        <v>0</v>
      </c>
      <c r="E200" s="28">
        <f>E201+E204+E207+E210</f>
        <v>0</v>
      </c>
    </row>
    <row r="201" spans="1:5" ht="30" x14ac:dyDescent="0.2">
      <c r="A201" s="7"/>
      <c r="B201" s="5"/>
      <c r="C201" s="71" t="s">
        <v>229</v>
      </c>
      <c r="D201" s="18">
        <f>SUM(D202:D203)</f>
        <v>0</v>
      </c>
      <c r="E201" s="18">
        <f>SUM(E202:E203)</f>
        <v>0</v>
      </c>
    </row>
    <row r="202" spans="1:5" ht="15" hidden="1" x14ac:dyDescent="0.2">
      <c r="A202" s="7"/>
      <c r="B202" s="9" t="s">
        <v>230</v>
      </c>
      <c r="C202" s="10" t="s">
        <v>231</v>
      </c>
      <c r="D202" s="29">
        <v>0</v>
      </c>
      <c r="E202" s="29">
        <v>0</v>
      </c>
    </row>
    <row r="203" spans="1:5" ht="15" hidden="1" x14ac:dyDescent="0.2">
      <c r="A203" s="7"/>
      <c r="B203" s="9" t="s">
        <v>232</v>
      </c>
      <c r="C203" s="10" t="s">
        <v>233</v>
      </c>
      <c r="D203" s="29">
        <v>0</v>
      </c>
      <c r="E203" s="29">
        <v>0</v>
      </c>
    </row>
    <row r="204" spans="1:5" ht="30" x14ac:dyDescent="0.2">
      <c r="A204" s="7"/>
      <c r="B204" s="24"/>
      <c r="C204" s="71" t="s">
        <v>246</v>
      </c>
      <c r="D204" s="18">
        <f>SUM(D205:D206)</f>
        <v>0</v>
      </c>
      <c r="E204" s="18">
        <f>SUM(E205:E206)</f>
        <v>0</v>
      </c>
    </row>
    <row r="205" spans="1:5" ht="15" hidden="1" x14ac:dyDescent="0.2">
      <c r="A205" s="7"/>
      <c r="B205" s="9" t="s">
        <v>234</v>
      </c>
      <c r="C205" s="10" t="s">
        <v>235</v>
      </c>
      <c r="D205" s="29">
        <v>0</v>
      </c>
      <c r="E205" s="29">
        <v>0</v>
      </c>
    </row>
    <row r="206" spans="1:5" ht="15" hidden="1" x14ac:dyDescent="0.2">
      <c r="A206" s="7"/>
      <c r="B206" s="9" t="s">
        <v>236</v>
      </c>
      <c r="C206" s="10" t="s">
        <v>237</v>
      </c>
      <c r="D206" s="29">
        <v>0</v>
      </c>
      <c r="E206" s="29">
        <v>0</v>
      </c>
    </row>
    <row r="207" spans="1:5" ht="30" x14ac:dyDescent="0.2">
      <c r="A207" s="7"/>
      <c r="B207" s="25"/>
      <c r="C207" s="71" t="s">
        <v>247</v>
      </c>
      <c r="D207" s="18">
        <f>SUM(D208:D209)</f>
        <v>0</v>
      </c>
      <c r="E207" s="18">
        <f>SUM(E208:E209)</f>
        <v>0</v>
      </c>
    </row>
    <row r="208" spans="1:5" ht="15" hidden="1" x14ac:dyDescent="0.2">
      <c r="A208" s="7"/>
      <c r="B208" s="9" t="s">
        <v>238</v>
      </c>
      <c r="C208" s="10" t="s">
        <v>239</v>
      </c>
      <c r="D208" s="29">
        <v>0</v>
      </c>
      <c r="E208" s="29">
        <v>0</v>
      </c>
    </row>
    <row r="209" spans="1:5" ht="15" hidden="1" x14ac:dyDescent="0.2">
      <c r="A209" s="7"/>
      <c r="B209" s="9" t="s">
        <v>240</v>
      </c>
      <c r="C209" s="10" t="s">
        <v>241</v>
      </c>
      <c r="D209" s="29">
        <v>0</v>
      </c>
      <c r="E209" s="29">
        <v>0</v>
      </c>
    </row>
    <row r="210" spans="1:5" ht="15" x14ac:dyDescent="0.2">
      <c r="A210" s="7"/>
      <c r="B210" s="25"/>
      <c r="C210" s="71" t="s">
        <v>248</v>
      </c>
      <c r="D210" s="18">
        <f>SUM(D211:D212)</f>
        <v>0</v>
      </c>
      <c r="E210" s="18">
        <f>SUM(E211:E212)</f>
        <v>0</v>
      </c>
    </row>
    <row r="211" spans="1:5" ht="15" hidden="1" x14ac:dyDescent="0.2">
      <c r="A211" s="7"/>
      <c r="B211" s="9" t="s">
        <v>242</v>
      </c>
      <c r="C211" s="10" t="s">
        <v>243</v>
      </c>
      <c r="D211" s="29">
        <v>0</v>
      </c>
      <c r="E211" s="29">
        <v>0</v>
      </c>
    </row>
    <row r="212" spans="1:5" ht="15" hidden="1" x14ac:dyDescent="0.2">
      <c r="A212" s="7"/>
      <c r="B212" s="9" t="s">
        <v>244</v>
      </c>
      <c r="C212" s="10" t="s">
        <v>245</v>
      </c>
      <c r="D212" s="29">
        <v>0</v>
      </c>
      <c r="E212" s="29">
        <v>0</v>
      </c>
    </row>
    <row r="213" spans="1:5" ht="15" customHeight="1" x14ac:dyDescent="0.2">
      <c r="A213" s="7"/>
      <c r="B213" s="53" t="s">
        <v>249</v>
      </c>
      <c r="C213" s="54"/>
      <c r="D213" s="28">
        <f>D214+D216+D219+D221</f>
        <v>0</v>
      </c>
      <c r="E213" s="28">
        <f>E214+E216+E219+E221</f>
        <v>13330.4</v>
      </c>
    </row>
    <row r="214" spans="1:5" ht="15" x14ac:dyDescent="0.2">
      <c r="A214" s="7"/>
      <c r="B214" s="25"/>
      <c r="C214" s="71" t="s">
        <v>259</v>
      </c>
      <c r="D214" s="18">
        <f>D215</f>
        <v>0</v>
      </c>
      <c r="E214" s="18">
        <f>E215</f>
        <v>0</v>
      </c>
    </row>
    <row r="215" spans="1:5" ht="15" hidden="1" x14ac:dyDescent="0.2">
      <c r="A215" s="7"/>
      <c r="B215" s="9" t="s">
        <v>251</v>
      </c>
      <c r="C215" s="10" t="s">
        <v>250</v>
      </c>
      <c r="D215" s="29">
        <v>0</v>
      </c>
      <c r="E215" s="29">
        <v>0</v>
      </c>
    </row>
    <row r="216" spans="1:5" ht="15" x14ac:dyDescent="0.2">
      <c r="A216" s="7"/>
      <c r="B216" s="25"/>
      <c r="C216" s="71" t="s">
        <v>260</v>
      </c>
      <c r="D216" s="18">
        <f>D217</f>
        <v>0</v>
      </c>
      <c r="E216" s="18">
        <f>E217</f>
        <v>0</v>
      </c>
    </row>
    <row r="217" spans="1:5" ht="15" hidden="1" x14ac:dyDescent="0.2">
      <c r="A217" s="7"/>
      <c r="B217" s="9" t="s">
        <v>252</v>
      </c>
      <c r="C217" s="10" t="s">
        <v>253</v>
      </c>
      <c r="D217" s="29">
        <v>0</v>
      </c>
      <c r="E217" s="29">
        <v>0</v>
      </c>
    </row>
    <row r="218" spans="1:5" ht="15" hidden="1" x14ac:dyDescent="0.2">
      <c r="A218" s="7"/>
      <c r="B218" s="9" t="s">
        <v>252</v>
      </c>
      <c r="C218" s="10" t="s">
        <v>254</v>
      </c>
      <c r="D218" s="29">
        <v>0</v>
      </c>
      <c r="E218" s="29">
        <v>0</v>
      </c>
    </row>
    <row r="219" spans="1:5" ht="15" x14ac:dyDescent="0.2">
      <c r="A219" s="7"/>
      <c r="B219" s="25"/>
      <c r="C219" s="71" t="s">
        <v>261</v>
      </c>
      <c r="D219" s="18">
        <f>D220</f>
        <v>0</v>
      </c>
      <c r="E219" s="18">
        <f>E220</f>
        <v>0</v>
      </c>
    </row>
    <row r="220" spans="1:5" ht="15" hidden="1" x14ac:dyDescent="0.2">
      <c r="A220" s="7"/>
      <c r="B220" s="9" t="s">
        <v>255</v>
      </c>
      <c r="C220" s="10" t="s">
        <v>256</v>
      </c>
      <c r="D220" s="29">
        <v>0</v>
      </c>
      <c r="E220" s="29">
        <v>0</v>
      </c>
    </row>
    <row r="221" spans="1:5" ht="15" x14ac:dyDescent="0.2">
      <c r="A221" s="7"/>
      <c r="B221" s="25"/>
      <c r="C221" s="71" t="s">
        <v>262</v>
      </c>
      <c r="D221" s="18">
        <f>D222</f>
        <v>0</v>
      </c>
      <c r="E221" s="18">
        <f>E222</f>
        <v>13330.4</v>
      </c>
    </row>
    <row r="222" spans="1:5" ht="15" hidden="1" x14ac:dyDescent="0.2">
      <c r="A222" s="7"/>
      <c r="B222" s="9" t="s">
        <v>258</v>
      </c>
      <c r="C222" s="10" t="s">
        <v>257</v>
      </c>
      <c r="D222" s="29">
        <v>0</v>
      </c>
      <c r="E222" s="29">
        <v>13330.4</v>
      </c>
    </row>
    <row r="223" spans="1:5" ht="15" customHeight="1" x14ac:dyDescent="0.2">
      <c r="A223" s="7"/>
      <c r="B223" s="53" t="s">
        <v>263</v>
      </c>
      <c r="C223" s="54"/>
      <c r="D223" s="28">
        <f>D224</f>
        <v>0</v>
      </c>
      <c r="E223" s="28">
        <f>E224</f>
        <v>0</v>
      </c>
    </row>
    <row r="224" spans="1:5" ht="15" x14ac:dyDescent="0.2">
      <c r="A224" s="7"/>
      <c r="B224" s="25"/>
      <c r="C224" s="71" t="s">
        <v>268</v>
      </c>
      <c r="D224" s="18">
        <f>SUM(D225:D226)</f>
        <v>0</v>
      </c>
      <c r="E224" s="18">
        <f>SUM(E225:E226)</f>
        <v>0</v>
      </c>
    </row>
    <row r="225" spans="1:5" ht="15" hidden="1" x14ac:dyDescent="0.2">
      <c r="A225" s="7"/>
      <c r="B225" s="9" t="s">
        <v>265</v>
      </c>
      <c r="C225" s="10" t="s">
        <v>266</v>
      </c>
      <c r="D225" s="29">
        <v>0</v>
      </c>
      <c r="E225" s="29">
        <v>0</v>
      </c>
    </row>
    <row r="226" spans="1:5" ht="15" hidden="1" x14ac:dyDescent="0.2">
      <c r="A226" s="7"/>
      <c r="B226" s="9" t="s">
        <v>267</v>
      </c>
      <c r="C226" s="10" t="s">
        <v>264</v>
      </c>
      <c r="D226" s="29">
        <v>0</v>
      </c>
      <c r="E226" s="29">
        <v>0</v>
      </c>
    </row>
    <row r="227" spans="1:5" ht="15" customHeight="1" x14ac:dyDescent="0.2">
      <c r="A227" s="7"/>
      <c r="B227" s="53" t="s">
        <v>269</v>
      </c>
      <c r="C227" s="54"/>
      <c r="D227" s="28">
        <f>D228</f>
        <v>103847</v>
      </c>
      <c r="E227" s="28">
        <f>E228</f>
        <v>119247</v>
      </c>
    </row>
    <row r="228" spans="1:5" ht="15" x14ac:dyDescent="0.2">
      <c r="A228" s="7"/>
      <c r="B228" s="25"/>
      <c r="C228" s="71" t="s">
        <v>291</v>
      </c>
      <c r="D228" s="18">
        <f>SUM(D229:D241)</f>
        <v>103847</v>
      </c>
      <c r="E228" s="18">
        <f>SUM(E229:E241)</f>
        <v>119247</v>
      </c>
    </row>
    <row r="229" spans="1:5" ht="15" hidden="1" x14ac:dyDescent="0.2">
      <c r="A229" s="7"/>
      <c r="B229" s="9" t="s">
        <v>271</v>
      </c>
      <c r="C229" s="10" t="s">
        <v>272</v>
      </c>
      <c r="D229" s="29">
        <v>70000</v>
      </c>
      <c r="E229" s="29">
        <v>80000</v>
      </c>
    </row>
    <row r="230" spans="1:5" ht="15" hidden="1" x14ac:dyDescent="0.2">
      <c r="A230" s="7"/>
      <c r="B230" s="9" t="s">
        <v>273</v>
      </c>
      <c r="C230" s="10" t="s">
        <v>440</v>
      </c>
      <c r="D230" s="29">
        <v>1500</v>
      </c>
      <c r="E230" s="29">
        <v>2000</v>
      </c>
    </row>
    <row r="231" spans="1:5" ht="15" hidden="1" x14ac:dyDescent="0.2">
      <c r="A231" s="7"/>
      <c r="B231" s="9" t="s">
        <v>274</v>
      </c>
      <c r="C231" s="10" t="s">
        <v>441</v>
      </c>
      <c r="D231" s="29">
        <v>1100</v>
      </c>
      <c r="E231" s="29">
        <v>1100</v>
      </c>
    </row>
    <row r="232" spans="1:5" ht="15" hidden="1" x14ac:dyDescent="0.2">
      <c r="A232" s="7"/>
      <c r="B232" s="9" t="s">
        <v>275</v>
      </c>
      <c r="C232" s="10" t="s">
        <v>445</v>
      </c>
      <c r="D232" s="29">
        <v>500</v>
      </c>
      <c r="E232" s="29">
        <v>500</v>
      </c>
    </row>
    <row r="233" spans="1:5" ht="15" hidden="1" x14ac:dyDescent="0.2">
      <c r="A233" s="7"/>
      <c r="B233" s="9" t="s">
        <v>276</v>
      </c>
      <c r="C233" s="10" t="s">
        <v>277</v>
      </c>
      <c r="D233" s="29">
        <v>12000</v>
      </c>
      <c r="E233" s="29">
        <v>12000</v>
      </c>
    </row>
    <row r="234" spans="1:5" ht="15" hidden="1" x14ac:dyDescent="0.2">
      <c r="A234" s="7"/>
      <c r="B234" s="9" t="s">
        <v>278</v>
      </c>
      <c r="C234" s="10" t="s">
        <v>446</v>
      </c>
      <c r="D234" s="29">
        <v>500</v>
      </c>
      <c r="E234" s="29">
        <v>500</v>
      </c>
    </row>
    <row r="235" spans="1:5" ht="15" hidden="1" x14ac:dyDescent="0.2">
      <c r="A235" s="7"/>
      <c r="B235" s="9" t="s">
        <v>279</v>
      </c>
      <c r="C235" s="10" t="s">
        <v>280</v>
      </c>
      <c r="D235" s="29">
        <v>1862</v>
      </c>
      <c r="E235" s="29">
        <v>1862</v>
      </c>
    </row>
    <row r="236" spans="1:5" ht="15" hidden="1" x14ac:dyDescent="0.2">
      <c r="A236" s="7"/>
      <c r="B236" s="9" t="s">
        <v>281</v>
      </c>
      <c r="C236" s="10" t="s">
        <v>375</v>
      </c>
      <c r="D236" s="29">
        <v>100</v>
      </c>
      <c r="E236" s="29">
        <v>100</v>
      </c>
    </row>
    <row r="237" spans="1:5" ht="15" hidden="1" x14ac:dyDescent="0.2">
      <c r="A237" s="7"/>
      <c r="B237" s="9" t="s">
        <v>282</v>
      </c>
      <c r="C237" s="10" t="s">
        <v>283</v>
      </c>
      <c r="D237" s="29">
        <v>500</v>
      </c>
      <c r="E237" s="29">
        <v>500</v>
      </c>
    </row>
    <row r="238" spans="1:5" ht="15" hidden="1" x14ac:dyDescent="0.2">
      <c r="A238" s="7"/>
      <c r="B238" s="9" t="s">
        <v>284</v>
      </c>
      <c r="C238" s="10" t="s">
        <v>285</v>
      </c>
      <c r="D238" s="29">
        <v>500</v>
      </c>
      <c r="E238" s="29">
        <v>500</v>
      </c>
    </row>
    <row r="239" spans="1:5" ht="15" hidden="1" x14ac:dyDescent="0.2">
      <c r="A239" s="7"/>
      <c r="B239" s="9" t="s">
        <v>286</v>
      </c>
      <c r="C239" s="10" t="s">
        <v>287</v>
      </c>
      <c r="D239" s="29">
        <v>3000</v>
      </c>
      <c r="E239" s="29">
        <v>3000</v>
      </c>
    </row>
    <row r="240" spans="1:5" ht="15" hidden="1" x14ac:dyDescent="0.2">
      <c r="A240" s="7"/>
      <c r="B240" s="9" t="s">
        <v>288</v>
      </c>
      <c r="C240" s="10" t="s">
        <v>289</v>
      </c>
      <c r="D240" s="29">
        <v>4185</v>
      </c>
      <c r="E240" s="29">
        <v>4185</v>
      </c>
    </row>
    <row r="241" spans="1:5" ht="15" hidden="1" x14ac:dyDescent="0.2">
      <c r="A241" s="7"/>
      <c r="B241" s="9" t="s">
        <v>290</v>
      </c>
      <c r="C241" s="10" t="s">
        <v>270</v>
      </c>
      <c r="D241" s="29">
        <v>8100</v>
      </c>
      <c r="E241" s="29">
        <v>13000</v>
      </c>
    </row>
    <row r="242" spans="1:5" ht="27" customHeight="1" x14ac:dyDescent="0.2">
      <c r="A242" s="63" t="s">
        <v>381</v>
      </c>
      <c r="B242" s="64"/>
      <c r="C242" s="65"/>
      <c r="D242" s="37">
        <f>D72+D86+D136+D144+D175+D200+D213+D223+D227</f>
        <v>2044919.8499999999</v>
      </c>
      <c r="E242" s="37">
        <f>E72+E86+E136+E144+E175+E200+E213+E223+E227</f>
        <v>2158646.0300000003</v>
      </c>
    </row>
    <row r="243" spans="1:5" ht="15" x14ac:dyDescent="0.2">
      <c r="A243" s="26"/>
      <c r="B243" s="2"/>
      <c r="C243" s="2"/>
      <c r="D243" s="14"/>
      <c r="E243" s="14"/>
    </row>
    <row r="244" spans="1:5" ht="26.25" customHeight="1" x14ac:dyDescent="0.2">
      <c r="A244" s="68" t="s">
        <v>382</v>
      </c>
      <c r="B244" s="69"/>
      <c r="C244" s="70"/>
      <c r="D244" s="37">
        <f>D68-D242</f>
        <v>66867.110000000102</v>
      </c>
      <c r="E244" s="37">
        <f>E68-E242</f>
        <v>66128.349999999627</v>
      </c>
    </row>
    <row r="245" spans="1:5" ht="15" x14ac:dyDescent="0.2">
      <c r="A245" s="7"/>
      <c r="B245" s="9"/>
      <c r="C245" s="10"/>
      <c r="D245" s="6"/>
      <c r="E245" s="6"/>
    </row>
    <row r="246" spans="1:5" ht="30" x14ac:dyDescent="0.2">
      <c r="A246" s="31" t="s">
        <v>292</v>
      </c>
      <c r="B246" s="9"/>
      <c r="C246" s="10"/>
      <c r="D246" s="6"/>
      <c r="E246" s="6"/>
    </row>
    <row r="247" spans="1:5" ht="15" x14ac:dyDescent="0.2">
      <c r="A247" s="7"/>
      <c r="B247" s="53" t="s">
        <v>293</v>
      </c>
      <c r="C247" s="54"/>
      <c r="D247" s="28">
        <f>D248+D250+D252</f>
        <v>0</v>
      </c>
      <c r="E247" s="28">
        <f>E248+E250+E252</f>
        <v>200</v>
      </c>
    </row>
    <row r="248" spans="1:5" ht="15" x14ac:dyDescent="0.2">
      <c r="A248" s="7"/>
      <c r="B248" s="6"/>
      <c r="C248" s="71" t="s">
        <v>301</v>
      </c>
      <c r="D248" s="18">
        <f>D249</f>
        <v>0</v>
      </c>
      <c r="E248" s="18">
        <f>E249</f>
        <v>100</v>
      </c>
    </row>
    <row r="249" spans="1:5" ht="15" hidden="1" x14ac:dyDescent="0.2">
      <c r="A249" s="7"/>
      <c r="B249" s="9" t="s">
        <v>294</v>
      </c>
      <c r="C249" s="10" t="s">
        <v>304</v>
      </c>
      <c r="D249" s="29">
        <v>0</v>
      </c>
      <c r="E249" s="29">
        <v>100</v>
      </c>
    </row>
    <row r="250" spans="1:5" ht="15" x14ac:dyDescent="0.2">
      <c r="A250" s="7"/>
      <c r="B250" s="6"/>
      <c r="C250" s="71" t="s">
        <v>302</v>
      </c>
      <c r="D250" s="18">
        <f>SUM(D251:D251)</f>
        <v>0</v>
      </c>
      <c r="E250" s="18">
        <f>SUM(E251:E251)</f>
        <v>100</v>
      </c>
    </row>
    <row r="251" spans="1:5" ht="15" hidden="1" x14ac:dyDescent="0.2">
      <c r="A251" s="7"/>
      <c r="B251" s="9" t="s">
        <v>295</v>
      </c>
      <c r="C251" s="10" t="s">
        <v>296</v>
      </c>
      <c r="D251" s="29">
        <v>0</v>
      </c>
      <c r="E251" s="29">
        <v>100</v>
      </c>
    </row>
    <row r="252" spans="1:5" ht="15" x14ac:dyDescent="0.2">
      <c r="A252" s="7"/>
      <c r="B252" s="6"/>
      <c r="C252" s="71" t="s">
        <v>303</v>
      </c>
      <c r="D252" s="18">
        <f>SUM(D253:D254)</f>
        <v>0</v>
      </c>
      <c r="E252" s="18">
        <f>SUM(E253:E254)</f>
        <v>0</v>
      </c>
    </row>
    <row r="253" spans="1:5" ht="15" hidden="1" x14ac:dyDescent="0.2">
      <c r="A253" s="7"/>
      <c r="B253" s="9" t="s">
        <v>298</v>
      </c>
      <c r="C253" s="10" t="s">
        <v>299</v>
      </c>
      <c r="D253" s="29">
        <v>0</v>
      </c>
      <c r="E253" s="29">
        <v>0</v>
      </c>
    </row>
    <row r="254" spans="1:5" ht="15" hidden="1" x14ac:dyDescent="0.2">
      <c r="A254" s="7"/>
      <c r="B254" s="9" t="s">
        <v>300</v>
      </c>
      <c r="C254" s="10" t="s">
        <v>297</v>
      </c>
      <c r="D254" s="29">
        <v>0</v>
      </c>
      <c r="E254" s="29">
        <v>0</v>
      </c>
    </row>
    <row r="255" spans="1:5" ht="15" customHeight="1" x14ac:dyDescent="0.2">
      <c r="A255" s="7"/>
      <c r="B255" s="53" t="s">
        <v>305</v>
      </c>
      <c r="C255" s="54"/>
      <c r="D255" s="28">
        <f>D256+D258</f>
        <v>0</v>
      </c>
      <c r="E255" s="28">
        <f>E256+E258</f>
        <v>0</v>
      </c>
    </row>
    <row r="256" spans="1:5" ht="15" x14ac:dyDescent="0.2">
      <c r="A256" s="7"/>
      <c r="B256" s="6"/>
      <c r="C256" s="71" t="s">
        <v>311</v>
      </c>
      <c r="D256" s="18">
        <f>D257</f>
        <v>0</v>
      </c>
      <c r="E256" s="18">
        <f>E257</f>
        <v>0</v>
      </c>
    </row>
    <row r="257" spans="1:5" ht="15" hidden="1" x14ac:dyDescent="0.2">
      <c r="A257" s="7"/>
      <c r="B257" s="9" t="s">
        <v>306</v>
      </c>
      <c r="C257" s="10" t="s">
        <v>498</v>
      </c>
      <c r="D257" s="29">
        <v>0</v>
      </c>
      <c r="E257" s="29">
        <v>0</v>
      </c>
    </row>
    <row r="258" spans="1:5" ht="15" x14ac:dyDescent="0.2">
      <c r="A258" s="7"/>
      <c r="B258" s="6"/>
      <c r="C258" s="71" t="s">
        <v>312</v>
      </c>
      <c r="D258" s="18">
        <f>SUM(D259:D260)</f>
        <v>0</v>
      </c>
      <c r="E258" s="18">
        <f>SUM(E259:E260)</f>
        <v>0</v>
      </c>
    </row>
    <row r="259" spans="1:5" ht="15" hidden="1" x14ac:dyDescent="0.2">
      <c r="A259" s="7"/>
      <c r="B259" s="9" t="s">
        <v>307</v>
      </c>
      <c r="C259" s="10" t="s">
        <v>308</v>
      </c>
      <c r="D259" s="29">
        <v>0</v>
      </c>
      <c r="E259" s="29">
        <v>0</v>
      </c>
    </row>
    <row r="260" spans="1:5" ht="15" hidden="1" x14ac:dyDescent="0.2">
      <c r="A260" s="7"/>
      <c r="B260" s="9" t="s">
        <v>309</v>
      </c>
      <c r="C260" s="10" t="s">
        <v>310</v>
      </c>
      <c r="D260" s="29">
        <v>0</v>
      </c>
      <c r="E260" s="29">
        <v>0</v>
      </c>
    </row>
    <row r="261" spans="1:5" ht="15" x14ac:dyDescent="0.2">
      <c r="A261" s="7"/>
      <c r="B261" s="53" t="s">
        <v>313</v>
      </c>
      <c r="C261" s="54"/>
      <c r="D261" s="28">
        <f>D262+D264+D266</f>
        <v>0</v>
      </c>
      <c r="E261" s="28">
        <f>E262+E264+E266</f>
        <v>0</v>
      </c>
    </row>
    <row r="262" spans="1:5" ht="15" x14ac:dyDescent="0.2">
      <c r="A262" s="7"/>
      <c r="B262" s="6"/>
      <c r="C262" s="71" t="s">
        <v>319</v>
      </c>
      <c r="D262" s="18">
        <f>D263</f>
        <v>0</v>
      </c>
      <c r="E262" s="18">
        <f>E263</f>
        <v>0</v>
      </c>
    </row>
    <row r="263" spans="1:5" ht="30" hidden="1" x14ac:dyDescent="0.2">
      <c r="A263" s="7"/>
      <c r="B263" s="9" t="s">
        <v>314</v>
      </c>
      <c r="C263" s="10" t="s">
        <v>315</v>
      </c>
      <c r="D263" s="29">
        <v>0</v>
      </c>
      <c r="E263" s="29">
        <v>0</v>
      </c>
    </row>
    <row r="264" spans="1:5" ht="15" x14ac:dyDescent="0.2">
      <c r="A264" s="7"/>
      <c r="B264" s="6"/>
      <c r="C264" s="71" t="s">
        <v>320</v>
      </c>
      <c r="D264" s="18">
        <f>D265</f>
        <v>0</v>
      </c>
      <c r="E264" s="18">
        <f>E265</f>
        <v>0</v>
      </c>
    </row>
    <row r="265" spans="1:5" ht="30" hidden="1" x14ac:dyDescent="0.2">
      <c r="A265" s="7"/>
      <c r="B265" s="9" t="s">
        <v>316</v>
      </c>
      <c r="C265" s="10" t="s">
        <v>317</v>
      </c>
      <c r="D265" s="29">
        <v>0</v>
      </c>
      <c r="E265" s="29">
        <v>0</v>
      </c>
    </row>
    <row r="266" spans="1:5" ht="15" x14ac:dyDescent="0.2">
      <c r="A266" s="7"/>
      <c r="B266" s="6"/>
      <c r="C266" s="71" t="s">
        <v>321</v>
      </c>
      <c r="D266" s="18">
        <f>D267</f>
        <v>0</v>
      </c>
      <c r="E266" s="18">
        <f>E267</f>
        <v>0</v>
      </c>
    </row>
    <row r="267" spans="1:5" ht="15" hidden="1" x14ac:dyDescent="0.2">
      <c r="A267" s="7"/>
      <c r="B267" s="9" t="s">
        <v>318</v>
      </c>
      <c r="C267" s="10" t="s">
        <v>499</v>
      </c>
      <c r="D267" s="29">
        <v>0</v>
      </c>
      <c r="E267" s="29">
        <v>0</v>
      </c>
    </row>
    <row r="268" spans="1:5" ht="15" x14ac:dyDescent="0.2">
      <c r="A268" s="7"/>
      <c r="B268" s="53" t="s">
        <v>322</v>
      </c>
      <c r="C268" s="54"/>
      <c r="D268" s="28">
        <f>D269</f>
        <v>0</v>
      </c>
      <c r="E268" s="28">
        <f>E269</f>
        <v>0</v>
      </c>
    </row>
    <row r="269" spans="1:5" ht="15" x14ac:dyDescent="0.2">
      <c r="A269" s="7"/>
      <c r="B269" s="6"/>
      <c r="C269" s="71" t="s">
        <v>327</v>
      </c>
      <c r="D269" s="18">
        <f>SUM(D270:D271)</f>
        <v>0</v>
      </c>
      <c r="E269" s="18">
        <f>SUM(E270:E271)</f>
        <v>0</v>
      </c>
    </row>
    <row r="270" spans="1:5" ht="15" hidden="1" x14ac:dyDescent="0.2">
      <c r="A270" s="7"/>
      <c r="B270" s="9" t="s">
        <v>323</v>
      </c>
      <c r="C270" s="10" t="s">
        <v>324</v>
      </c>
      <c r="D270" s="29">
        <v>0</v>
      </c>
      <c r="E270" s="29">
        <v>0</v>
      </c>
    </row>
    <row r="271" spans="1:5" ht="15" hidden="1" x14ac:dyDescent="0.2">
      <c r="A271" s="7"/>
      <c r="B271" s="9" t="s">
        <v>325</v>
      </c>
      <c r="C271" s="10" t="s">
        <v>326</v>
      </c>
      <c r="D271" s="29">
        <v>0</v>
      </c>
      <c r="E271" s="29">
        <v>0</v>
      </c>
    </row>
    <row r="272" spans="1:5" ht="24.75" customHeight="1" x14ac:dyDescent="0.2">
      <c r="A272" s="63" t="s">
        <v>383</v>
      </c>
      <c r="B272" s="64"/>
      <c r="C272" s="65"/>
      <c r="D272" s="41">
        <f>D249+D251+D252+D256+D258-D263-D265-D267-D269</f>
        <v>0</v>
      </c>
      <c r="E272" s="41">
        <f>E249+E251+E252+E256+E258-E263-E265-E267-E269</f>
        <v>200</v>
      </c>
    </row>
    <row r="273" spans="1:14" ht="15" x14ac:dyDescent="0.2">
      <c r="A273" s="7"/>
      <c r="B273" s="9"/>
      <c r="C273" s="10"/>
      <c r="D273" s="18"/>
      <c r="E273" s="18"/>
    </row>
    <row r="274" spans="1:14" ht="30" x14ac:dyDescent="0.2">
      <c r="A274" s="36" t="s">
        <v>328</v>
      </c>
      <c r="B274" s="2"/>
      <c r="C274" s="6"/>
      <c r="D274" s="18"/>
      <c r="E274" s="18"/>
    </row>
    <row r="275" spans="1:14" ht="15" customHeight="1" x14ac:dyDescent="0.2">
      <c r="A275" s="7"/>
      <c r="B275" s="53" t="s">
        <v>329</v>
      </c>
      <c r="C275" s="54"/>
      <c r="D275" s="28">
        <f>D276</f>
        <v>0</v>
      </c>
      <c r="E275" s="28">
        <f>E276</f>
        <v>0</v>
      </c>
    </row>
    <row r="276" spans="1:14" ht="15" x14ac:dyDescent="0.2">
      <c r="A276" s="7"/>
      <c r="B276" s="25"/>
      <c r="C276" s="71" t="s">
        <v>340</v>
      </c>
      <c r="D276" s="18">
        <f>D277</f>
        <v>0</v>
      </c>
      <c r="E276" s="18">
        <f>E277</f>
        <v>0</v>
      </c>
    </row>
    <row r="277" spans="1:14" ht="15" hidden="1" x14ac:dyDescent="0.2">
      <c r="A277" s="7"/>
      <c r="B277" s="9" t="s">
        <v>339</v>
      </c>
      <c r="C277" s="10" t="s">
        <v>500</v>
      </c>
      <c r="D277" s="29">
        <v>0</v>
      </c>
      <c r="E277" s="29">
        <v>0</v>
      </c>
    </row>
    <row r="278" spans="1:14" ht="15" customHeight="1" x14ac:dyDescent="0.2">
      <c r="A278" s="7"/>
      <c r="B278" s="53" t="s">
        <v>341</v>
      </c>
      <c r="C278" s="54"/>
      <c r="D278" s="28">
        <f>D279</f>
        <v>0</v>
      </c>
      <c r="E278" s="28">
        <f>E279</f>
        <v>0</v>
      </c>
    </row>
    <row r="279" spans="1:14" ht="15" x14ac:dyDescent="0.2">
      <c r="A279" s="7"/>
      <c r="B279" s="25"/>
      <c r="C279" s="71" t="s">
        <v>338</v>
      </c>
      <c r="D279" s="18">
        <f>SUM(D280:D283)</f>
        <v>0</v>
      </c>
      <c r="E279" s="18">
        <f>SUM(E280:E283)</f>
        <v>0</v>
      </c>
    </row>
    <row r="280" spans="1:14" ht="15" hidden="1" x14ac:dyDescent="0.2">
      <c r="A280" s="7"/>
      <c r="B280" s="9" t="s">
        <v>330</v>
      </c>
      <c r="C280" s="10" t="s">
        <v>331</v>
      </c>
      <c r="D280" s="29">
        <v>0</v>
      </c>
      <c r="E280" s="29">
        <v>0</v>
      </c>
    </row>
    <row r="281" spans="1:14" ht="15" hidden="1" x14ac:dyDescent="0.2">
      <c r="A281" s="7"/>
      <c r="B281" s="9" t="s">
        <v>332</v>
      </c>
      <c r="C281" s="10" t="s">
        <v>333</v>
      </c>
      <c r="D281" s="29">
        <v>0</v>
      </c>
      <c r="E281" s="29">
        <v>0</v>
      </c>
    </row>
    <row r="282" spans="1:14" ht="15" hidden="1" x14ac:dyDescent="0.2">
      <c r="A282" s="7"/>
      <c r="B282" s="9" t="s">
        <v>334</v>
      </c>
      <c r="C282" s="10" t="s">
        <v>335</v>
      </c>
      <c r="D282" s="29">
        <v>0</v>
      </c>
      <c r="E282" s="29">
        <v>0</v>
      </c>
    </row>
    <row r="283" spans="1:14" ht="15" hidden="1" x14ac:dyDescent="0.2">
      <c r="A283" s="7"/>
      <c r="B283" s="9" t="s">
        <v>336</v>
      </c>
      <c r="C283" s="10" t="s">
        <v>337</v>
      </c>
      <c r="D283" s="29">
        <v>0</v>
      </c>
      <c r="E283" s="29">
        <v>0</v>
      </c>
    </row>
    <row r="284" spans="1:14" ht="28.5" customHeight="1" x14ac:dyDescent="0.2">
      <c r="A284" s="63" t="s">
        <v>384</v>
      </c>
      <c r="B284" s="64"/>
      <c r="C284" s="65"/>
      <c r="D284" s="41">
        <f>+D275-D278</f>
        <v>0</v>
      </c>
      <c r="E284" s="41">
        <f>+E275-E278</f>
        <v>0</v>
      </c>
    </row>
    <row r="285" spans="1:14" ht="15" x14ac:dyDescent="0.2">
      <c r="A285" s="7"/>
      <c r="B285" s="9"/>
      <c r="C285" s="10"/>
      <c r="D285" s="18"/>
      <c r="E285" s="18"/>
    </row>
    <row r="286" spans="1:14" ht="27.75" customHeight="1" x14ac:dyDescent="0.2">
      <c r="A286" s="63" t="s">
        <v>489</v>
      </c>
      <c r="B286" s="64"/>
      <c r="C286" s="65"/>
      <c r="D286" s="41">
        <f>D244+D272+D284</f>
        <v>66867.110000000102</v>
      </c>
      <c r="E286" s="41">
        <f>E244+E272+E284</f>
        <v>66328.349999999627</v>
      </c>
      <c r="F286" s="6"/>
      <c r="G286" s="6"/>
      <c r="H286" s="6"/>
      <c r="I286" s="6"/>
      <c r="J286" s="6"/>
      <c r="K286" s="6"/>
      <c r="L286" s="6"/>
      <c r="M286" s="6"/>
      <c r="N286" s="6"/>
    </row>
    <row r="287" spans="1:14" ht="15" x14ac:dyDescent="0.2">
      <c r="A287" s="7"/>
      <c r="B287" s="9"/>
      <c r="C287" s="10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</row>
    <row r="288" spans="1:14" ht="45" x14ac:dyDescent="0.2">
      <c r="A288" s="36" t="s">
        <v>342</v>
      </c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</row>
    <row r="289" spans="1:14" ht="15" customHeight="1" x14ac:dyDescent="0.2">
      <c r="A289" s="7"/>
      <c r="B289" s="53" t="s">
        <v>343</v>
      </c>
      <c r="C289" s="54"/>
      <c r="D289" s="28">
        <f>D290+D295</f>
        <v>66867.11</v>
      </c>
      <c r="E289" s="28">
        <f>E290+E295</f>
        <v>66328.350000000006</v>
      </c>
      <c r="F289" s="6"/>
      <c r="G289" s="6"/>
      <c r="H289" s="6"/>
      <c r="I289" s="6"/>
      <c r="J289" s="6"/>
      <c r="K289" s="6"/>
      <c r="L289" s="6"/>
      <c r="M289" s="6"/>
      <c r="N289" s="6"/>
    </row>
    <row r="290" spans="1:14" ht="15" x14ac:dyDescent="0.2">
      <c r="A290" s="7"/>
      <c r="B290" s="25"/>
      <c r="C290" s="6" t="s">
        <v>362</v>
      </c>
      <c r="D290" s="18">
        <f>SUM(D291:D294)</f>
        <v>66867.11</v>
      </c>
      <c r="E290" s="18">
        <f>SUM(E291:E294)</f>
        <v>66328.350000000006</v>
      </c>
      <c r="F290" s="6"/>
      <c r="G290" s="6"/>
      <c r="H290" s="6"/>
      <c r="I290" s="6"/>
      <c r="J290" s="6"/>
      <c r="K290" s="6"/>
      <c r="L290" s="6"/>
      <c r="M290" s="6"/>
      <c r="N290" s="6"/>
    </row>
    <row r="291" spans="1:14" ht="15" hidden="1" x14ac:dyDescent="0.2">
      <c r="A291" s="7"/>
      <c r="B291" s="9" t="s">
        <v>344</v>
      </c>
      <c r="C291" s="10" t="s">
        <v>345</v>
      </c>
      <c r="D291" s="29">
        <v>3000</v>
      </c>
      <c r="E291" s="29">
        <v>3000</v>
      </c>
      <c r="F291" s="6"/>
      <c r="G291" s="6"/>
      <c r="H291" s="6"/>
      <c r="I291" s="6"/>
      <c r="J291" s="6"/>
      <c r="K291" s="6"/>
      <c r="L291" s="6"/>
      <c r="M291" s="6"/>
      <c r="N291" s="6"/>
    </row>
    <row r="292" spans="1:14" ht="15" hidden="1" x14ac:dyDescent="0.2">
      <c r="A292" s="7"/>
      <c r="B292" s="9" t="s">
        <v>346</v>
      </c>
      <c r="C292" s="10" t="s">
        <v>347</v>
      </c>
      <c r="D292" s="29">
        <v>60867.11</v>
      </c>
      <c r="E292" s="29">
        <v>59778.69</v>
      </c>
      <c r="F292" s="6"/>
      <c r="G292" s="6"/>
      <c r="H292" s="6"/>
      <c r="I292" s="6"/>
      <c r="J292" s="6"/>
      <c r="K292" s="6"/>
      <c r="L292" s="6"/>
      <c r="M292" s="6"/>
      <c r="N292" s="6"/>
    </row>
    <row r="293" spans="1:14" ht="15" hidden="1" x14ac:dyDescent="0.2">
      <c r="A293" s="7"/>
      <c r="B293" s="9" t="s">
        <v>348</v>
      </c>
      <c r="C293" s="10" t="s">
        <v>496</v>
      </c>
      <c r="D293" s="29">
        <v>2000</v>
      </c>
      <c r="E293" s="29">
        <v>2549.66</v>
      </c>
      <c r="F293" s="6"/>
      <c r="G293" s="6"/>
      <c r="H293" s="6"/>
      <c r="I293" s="6"/>
      <c r="J293" s="6"/>
      <c r="K293" s="6"/>
      <c r="L293" s="6"/>
      <c r="M293" s="6"/>
      <c r="N293" s="6"/>
    </row>
    <row r="294" spans="1:14" ht="15" hidden="1" x14ac:dyDescent="0.2">
      <c r="A294" s="7"/>
      <c r="B294" s="9" t="s">
        <v>497</v>
      </c>
      <c r="C294" s="10" t="s">
        <v>349</v>
      </c>
      <c r="D294" s="29">
        <v>1000</v>
      </c>
      <c r="E294" s="29">
        <v>1000</v>
      </c>
      <c r="F294" s="6"/>
      <c r="G294" s="6"/>
      <c r="H294" s="6"/>
      <c r="I294" s="6"/>
      <c r="J294" s="6"/>
      <c r="K294" s="6"/>
      <c r="L294" s="6"/>
      <c r="M294" s="6"/>
      <c r="N294" s="6"/>
    </row>
    <row r="295" spans="1:14" ht="15" x14ac:dyDescent="0.2">
      <c r="A295" s="7"/>
      <c r="B295" s="25"/>
      <c r="C295" s="71" t="s">
        <v>363</v>
      </c>
      <c r="D295" s="18">
        <f>SUM(D296:D301)</f>
        <v>0</v>
      </c>
      <c r="E295" s="18">
        <f>SUM(E296:E301)</f>
        <v>0</v>
      </c>
      <c r="F295" s="6"/>
      <c r="G295" s="6"/>
      <c r="H295" s="6"/>
      <c r="I295" s="6"/>
      <c r="J295" s="6"/>
      <c r="K295" s="6"/>
      <c r="L295" s="6"/>
      <c r="M295" s="6"/>
      <c r="N295" s="6"/>
    </row>
    <row r="296" spans="1:14" ht="15" hidden="1" x14ac:dyDescent="0.2">
      <c r="A296" s="7"/>
      <c r="B296" s="9" t="s">
        <v>350</v>
      </c>
      <c r="C296" s="10" t="s">
        <v>351</v>
      </c>
      <c r="D296" s="29">
        <v>0</v>
      </c>
      <c r="E296" s="29">
        <v>0</v>
      </c>
      <c r="F296" s="6"/>
      <c r="G296" s="6"/>
      <c r="H296" s="6"/>
      <c r="I296" s="6"/>
      <c r="J296" s="6"/>
      <c r="K296" s="6"/>
      <c r="L296" s="6"/>
      <c r="M296" s="6"/>
      <c r="N296" s="6"/>
    </row>
    <row r="297" spans="1:14" ht="15" hidden="1" x14ac:dyDescent="0.2">
      <c r="A297" s="7"/>
      <c r="B297" s="9" t="s">
        <v>352</v>
      </c>
      <c r="C297" s="10" t="s">
        <v>353</v>
      </c>
      <c r="D297" s="29">
        <v>0</v>
      </c>
      <c r="E297" s="29">
        <v>0</v>
      </c>
      <c r="F297" s="6"/>
      <c r="G297" s="6"/>
      <c r="H297" s="6"/>
      <c r="I297" s="6"/>
      <c r="J297" s="6"/>
      <c r="K297" s="6"/>
      <c r="L297" s="6"/>
      <c r="M297" s="6"/>
      <c r="N297" s="6"/>
    </row>
    <row r="298" spans="1:14" ht="15" hidden="1" x14ac:dyDescent="0.2">
      <c r="A298" s="7"/>
      <c r="B298" s="9" t="s">
        <v>354</v>
      </c>
      <c r="C298" s="10" t="s">
        <v>355</v>
      </c>
      <c r="D298" s="29">
        <v>0</v>
      </c>
      <c r="E298" s="29">
        <v>0</v>
      </c>
      <c r="F298" s="6"/>
      <c r="G298" s="6"/>
      <c r="H298" s="6"/>
      <c r="I298" s="6"/>
      <c r="J298" s="6"/>
      <c r="K298" s="6"/>
      <c r="L298" s="6"/>
      <c r="M298" s="6"/>
      <c r="N298" s="6"/>
    </row>
    <row r="299" spans="1:14" ht="15" hidden="1" x14ac:dyDescent="0.2">
      <c r="A299" s="7"/>
      <c r="B299" s="9" t="s">
        <v>356</v>
      </c>
      <c r="C299" s="10" t="s">
        <v>357</v>
      </c>
      <c r="D299" s="29">
        <v>0</v>
      </c>
      <c r="E299" s="29">
        <v>0</v>
      </c>
      <c r="F299" s="6"/>
      <c r="G299" s="6"/>
      <c r="H299" s="6"/>
      <c r="I299" s="6"/>
      <c r="J299" s="6"/>
      <c r="K299" s="6"/>
      <c r="L299" s="6"/>
      <c r="M299" s="6"/>
      <c r="N299" s="6"/>
    </row>
    <row r="300" spans="1:14" ht="15" hidden="1" x14ac:dyDescent="0.2">
      <c r="A300" s="7"/>
      <c r="B300" s="9" t="s">
        <v>358</v>
      </c>
      <c r="C300" s="10" t="s">
        <v>359</v>
      </c>
      <c r="D300" s="29">
        <v>0</v>
      </c>
      <c r="E300" s="29">
        <v>0</v>
      </c>
      <c r="F300" s="6"/>
      <c r="G300" s="6"/>
      <c r="H300" s="6"/>
      <c r="I300" s="6"/>
      <c r="J300" s="6"/>
      <c r="K300" s="6"/>
      <c r="L300" s="6"/>
      <c r="M300" s="6"/>
      <c r="N300" s="6"/>
    </row>
    <row r="301" spans="1:14" ht="15" hidden="1" x14ac:dyDescent="0.2">
      <c r="A301" s="7"/>
      <c r="B301" s="9" t="s">
        <v>360</v>
      </c>
      <c r="C301" s="10" t="s">
        <v>361</v>
      </c>
      <c r="D301" s="29">
        <v>0</v>
      </c>
      <c r="E301" s="29">
        <v>0</v>
      </c>
      <c r="F301" s="6"/>
      <c r="G301" s="6"/>
      <c r="H301" s="6"/>
      <c r="I301" s="6"/>
      <c r="J301" s="6"/>
      <c r="K301" s="6"/>
      <c r="L301" s="6"/>
      <c r="M301" s="6"/>
      <c r="N301" s="6"/>
    </row>
    <row r="302" spans="1:14" ht="15" x14ac:dyDescent="0.2">
      <c r="A302" s="7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</row>
    <row r="303" spans="1:14" ht="30" customHeight="1" x14ac:dyDescent="0.2">
      <c r="A303" s="63" t="s">
        <v>364</v>
      </c>
      <c r="B303" s="64"/>
      <c r="C303" s="65"/>
      <c r="D303" s="37">
        <f>D286-D289</f>
        <v>0</v>
      </c>
      <c r="E303" s="37">
        <f>E286-E289</f>
        <v>-3.7834979593753815E-10</v>
      </c>
      <c r="F303" s="6"/>
      <c r="G303" s="6"/>
      <c r="H303" s="6"/>
      <c r="I303" s="6"/>
      <c r="J303" s="6"/>
      <c r="K303" s="6"/>
      <c r="L303" s="6"/>
      <c r="M303" s="6"/>
      <c r="N303" s="6"/>
    </row>
    <row r="304" spans="1:14" ht="15" thickBot="1" x14ac:dyDescent="0.25">
      <c r="A304" s="44"/>
      <c r="B304" s="45"/>
      <c r="C304" s="45"/>
      <c r="D304" s="45"/>
      <c r="E304" s="45"/>
    </row>
    <row r="305" spans="1:5" ht="15" thickTop="1" x14ac:dyDescent="0.2">
      <c r="A305" s="42"/>
      <c r="B305" s="43"/>
      <c r="C305" s="43"/>
      <c r="D305" s="43"/>
      <c r="E305" s="43"/>
    </row>
    <row r="306" spans="1:5" x14ac:dyDescent="0.2">
      <c r="D306" s="46"/>
      <c r="E306" s="46"/>
    </row>
    <row r="308" spans="1:5" x14ac:dyDescent="0.2">
      <c r="D308" s="23"/>
      <c r="E308" s="23"/>
    </row>
    <row r="309" spans="1:5" x14ac:dyDescent="0.2">
      <c r="A309" s="4"/>
      <c r="D309" s="23"/>
      <c r="E309" s="23"/>
    </row>
    <row r="310" spans="1:5" x14ac:dyDescent="0.2">
      <c r="D310" s="23"/>
      <c r="E310" s="23"/>
    </row>
  </sheetData>
  <mergeCells count="21">
    <mergeCell ref="A1:C1"/>
    <mergeCell ref="A242:C242"/>
    <mergeCell ref="B268:C268"/>
    <mergeCell ref="B261:C261"/>
    <mergeCell ref="B255:C255"/>
    <mergeCell ref="B247:C247"/>
    <mergeCell ref="E68:E69"/>
    <mergeCell ref="A244:C244"/>
    <mergeCell ref="B227:C227"/>
    <mergeCell ref="A303:C303"/>
    <mergeCell ref="B289:C289"/>
    <mergeCell ref="A272:C272"/>
    <mergeCell ref="A284:C284"/>
    <mergeCell ref="A286:C286"/>
    <mergeCell ref="B275:C275"/>
    <mergeCell ref="B278:C278"/>
    <mergeCell ref="B223:C223"/>
    <mergeCell ref="B213:C213"/>
    <mergeCell ref="B200:C200"/>
    <mergeCell ref="D68:D69"/>
    <mergeCell ref="A68:C69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2018-2017 </vt:lpstr>
      <vt:lpstr>'2018-2017 '!Area_stampa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biliotti</dc:creator>
  <cp:lastModifiedBy>Catia Biliotti</cp:lastModifiedBy>
  <cp:lastPrinted>2018-12-12T07:13:09Z</cp:lastPrinted>
  <dcterms:created xsi:type="dcterms:W3CDTF">2013-08-29T10:54:58Z</dcterms:created>
  <dcterms:modified xsi:type="dcterms:W3CDTF">2019-03-26T10:48:32Z</dcterms:modified>
</cp:coreProperties>
</file>